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tabRatio="625" firstSheet="9" activeTab="17"/>
  </bookViews>
  <sheets>
    <sheet name="##BASEINFO" sheetId="1" state="hidden" r:id="rId1"/>
    <sheet name="IB" sheetId="2" r:id="rId2"/>
    <sheet name="ML" sheetId="3" r:id="rId3"/>
    <sheet name="JB01" sheetId="4" r:id="rId4"/>
    <sheet name="JB02" sheetId="5" r:id="rId5"/>
    <sheet name="JB03" sheetId="6" r:id="rId6"/>
    <sheet name="JB04" sheetId="7" r:id="rId7"/>
    <sheet name="JB05" sheetId="8" r:id="rId8"/>
    <sheet name="JB06" sheetId="9" r:id="rId9"/>
    <sheet name="FB" sheetId="10" r:id="rId10"/>
    <sheet name="07" sheetId="11" r:id="rId11"/>
    <sheet name="08" sheetId="12" r:id="rId12"/>
    <sheet name="09" sheetId="13" r:id="rId13"/>
    <sheet name="10" sheetId="14" r:id="rId14"/>
    <sheet name="11" sheetId="15" r:id="rId15"/>
    <sheet name="12" sheetId="16" r:id="rId16"/>
    <sheet name="13" sheetId="17" r:id="rId17"/>
    <sheet name="14" sheetId="18" r:id="rId18"/>
  </sheets>
  <calcPr calcId="144525"/>
</workbook>
</file>

<file path=xl/sharedStrings.xml><?xml version="1.0" encoding="utf-8"?>
<sst xmlns="http://schemas.openxmlformats.org/spreadsheetml/2006/main" count="2695">
  <si>
    <t>001</t>
  </si>
  <si>
    <t>IB</t>
  </si>
  <si>
    <t>基础信息表</t>
  </si>
  <si>
    <t>期间名称</t>
  </si>
  <si>
    <t>2024年</t>
  </si>
  <si>
    <t>002</t>
  </si>
  <si>
    <t>ML</t>
  </si>
  <si>
    <t>简表目录</t>
  </si>
  <si>
    <t>单位体系编码</t>
  </si>
  <si>
    <t>ZJS001DW</t>
  </si>
  <si>
    <t>004</t>
  </si>
  <si>
    <t>JB01</t>
  </si>
  <si>
    <t>一般公共预算收支总表</t>
  </si>
  <si>
    <t>单位编码</t>
  </si>
  <si>
    <t>00902290099001</t>
  </si>
  <si>
    <t>005</t>
  </si>
  <si>
    <t>JB02</t>
  </si>
  <si>
    <t>一般公共预算收入明细表</t>
  </si>
  <si>
    <t>上级单位编码</t>
  </si>
  <si>
    <t>00902290099</t>
  </si>
  <si>
    <t>003</t>
  </si>
  <si>
    <t>JB03</t>
  </si>
  <si>
    <t>政府性基金预算收支总表</t>
  </si>
  <si>
    <t>单位级次</t>
  </si>
  <si>
    <t>6</t>
  </si>
  <si>
    <t>008</t>
  </si>
  <si>
    <t>JB04</t>
  </si>
  <si>
    <t>政府性基金预算收入明细表</t>
  </si>
  <si>
    <t>单位全称</t>
  </si>
  <si>
    <t>沅江市</t>
  </si>
  <si>
    <t>006</t>
  </si>
  <si>
    <t>JB05</t>
  </si>
  <si>
    <t>国有资本经营预算收支总表</t>
  </si>
  <si>
    <t>单位简称</t>
  </si>
  <si>
    <t>009</t>
  </si>
  <si>
    <t>JB06</t>
  </si>
  <si>
    <t>国有资本经营预算收入明细表</t>
  </si>
  <si>
    <t>创建单位的级次</t>
  </si>
  <si>
    <t>null</t>
  </si>
  <si>
    <t>007</t>
  </si>
  <si>
    <t>FB</t>
  </si>
  <si>
    <t>地区间援助收支表</t>
  </si>
  <si>
    <t>助记符 拼音首字母</t>
  </si>
  <si>
    <t>430981000KCAAAAAAAAAAAAAAAAAA001</t>
  </si>
  <si>
    <t>07</t>
  </si>
  <si>
    <t>简表7</t>
  </si>
  <si>
    <t>行政区划代码</t>
  </si>
  <si>
    <t/>
  </si>
  <si>
    <t>08</t>
  </si>
  <si>
    <t>简表8</t>
  </si>
  <si>
    <t>430981000</t>
  </si>
  <si>
    <t>09</t>
  </si>
  <si>
    <t>简表9</t>
  </si>
  <si>
    <t xml:space="preserve">行政区划类型 </t>
  </si>
  <si>
    <t>010</t>
  </si>
  <si>
    <t>10</t>
  </si>
  <si>
    <t>简表10</t>
  </si>
  <si>
    <t>财政区划代码</t>
  </si>
  <si>
    <t>011</t>
  </si>
  <si>
    <t>11</t>
  </si>
  <si>
    <t>简表11</t>
  </si>
  <si>
    <t xml:space="preserve">财政区划类型 </t>
  </si>
  <si>
    <t>012</t>
  </si>
  <si>
    <t>12</t>
  </si>
  <si>
    <t>简表12</t>
  </si>
  <si>
    <t>单位年度</t>
  </si>
  <si>
    <t>2024</t>
  </si>
  <si>
    <t>013</t>
  </si>
  <si>
    <t>13</t>
  </si>
  <si>
    <t>简表13</t>
  </si>
  <si>
    <t>期间代码</t>
  </si>
  <si>
    <t>2024N</t>
  </si>
  <si>
    <t>014</t>
  </si>
  <si>
    <t>14</t>
  </si>
  <si>
    <t>简表14</t>
  </si>
  <si>
    <t>舍位状态</t>
  </si>
  <si>
    <t>0</t>
  </si>
  <si>
    <t>数值单位</t>
  </si>
  <si>
    <t>万元</t>
  </si>
  <si>
    <t xml:space="preserve">单位名称  </t>
  </si>
  <si>
    <t>湖南省益阳市沅江市</t>
  </si>
  <si>
    <t xml:space="preserve">单位负责人  </t>
  </si>
  <si>
    <t>周武波</t>
  </si>
  <si>
    <t xml:space="preserve">处（科、股）负责人  </t>
  </si>
  <si>
    <t>李寒西</t>
  </si>
  <si>
    <t xml:space="preserve">经办人  </t>
  </si>
  <si>
    <t>张敏</t>
  </si>
  <si>
    <t xml:space="preserve">联系电话  </t>
  </si>
  <si>
    <t>07372608296</t>
  </si>
  <si>
    <t xml:space="preserve">单位地址  </t>
  </si>
  <si>
    <t>沅江市市治大院</t>
  </si>
  <si>
    <t xml:space="preserve">单位邮编  </t>
  </si>
  <si>
    <t>413100</t>
  </si>
  <si>
    <t xml:space="preserve">单位级次  </t>
  </si>
  <si>
    <t>区县级</t>
  </si>
  <si>
    <t xml:space="preserve">所在地区类型  </t>
  </si>
  <si>
    <t>省</t>
  </si>
  <si>
    <t xml:space="preserve">地区属性  </t>
  </si>
  <si>
    <t>中部</t>
  </si>
  <si>
    <t xml:space="preserve">计划单列市属性  </t>
  </si>
  <si>
    <t>无</t>
  </si>
  <si>
    <t xml:space="preserve">自治州属性  </t>
  </si>
  <si>
    <t xml:space="preserve">区县类型  </t>
  </si>
  <si>
    <t>县(市)</t>
  </si>
  <si>
    <t xml:space="preserve">贫困县  </t>
  </si>
  <si>
    <t>否</t>
  </si>
  <si>
    <t xml:space="preserve">自治县  </t>
  </si>
  <si>
    <t xml:space="preserve">省直管县  </t>
  </si>
  <si>
    <t>是</t>
  </si>
  <si>
    <t xml:space="preserve">省直属县  </t>
  </si>
  <si>
    <t xml:space="preserve">区域面积  </t>
  </si>
  <si>
    <t>(平方公里)</t>
  </si>
  <si>
    <t xml:space="preserve">行政区划代码  </t>
  </si>
  <si>
    <t>430981</t>
  </si>
  <si>
    <t>简 表 目 录</t>
  </si>
  <si>
    <t>表号</t>
  </si>
  <si>
    <t>表名</t>
  </si>
  <si>
    <t>页码</t>
  </si>
  <si>
    <t>简表基础信息表</t>
  </si>
  <si>
    <t>简表01</t>
  </si>
  <si>
    <t>简表02</t>
  </si>
  <si>
    <t>简表03</t>
  </si>
  <si>
    <t>简表04</t>
  </si>
  <si>
    <t>简表05</t>
  </si>
  <si>
    <t>简表06</t>
  </si>
  <si>
    <t>附表</t>
  </si>
  <si>
    <t>区域间转移性收支表</t>
  </si>
  <si>
    <t>简表01表</t>
  </si>
  <si>
    <t>预算科目</t>
  </si>
  <si>
    <t>决算数</t>
  </si>
  <si>
    <t>一、税收收入</t>
  </si>
  <si>
    <t>一、一般公共服务支出</t>
  </si>
  <si>
    <t>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</si>
  <si>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</si>
  <si>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</si>
  <si>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</si>
  <si>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</si>
  <si>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</si>
  <si>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</si>
  <si>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</si>
  <si>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</si>
  <si>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</si>
  <si>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</si>
  <si>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</si>
  <si>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</si>
  <si>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</si>
  <si>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</si>
  <si>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</si>
  <si>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</si>
  <si>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</si>
  <si>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</si>
  <si>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</si>
  <si>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</si>
  <si>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</si>
  <si>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</si>
  <si>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</si>
  <si>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</si>
  <si>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</si>
  <si>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</si>
  <si>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</si>
  <si>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</si>
  <si>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</si>
  <si>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</si>
  <si>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</si>
  <si>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</si>
  <si>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</si>
  <si>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</si>
  <si>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</si>
  <si>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</si>
  <si>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</si>
  <si>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</si>
  <si>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</si>
  <si>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</si>
  <si>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二十二、其他支出</t>
  </si>
  <si>
    <t xml:space="preserve">    其他收入</t>
  </si>
  <si>
    <t>二十三、债务付息支出</t>
  </si>
  <si>
    <t xml:space="preserve">  其中:地方政府一般债券付息支出</t>
  </si>
  <si>
    <t>二十四、债务发行费用支出</t>
  </si>
  <si>
    <t>本年收入合计</t>
  </si>
  <si>
    <t>本年支出合计</t>
  </si>
  <si>
    <t>简表02表</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</si>
  <si>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</si>
  <si>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</si>
  <si>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</si>
  <si>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</si>
  <si>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</si>
  <si>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</si>
  <si>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</si>
  <si>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</si>
  <si>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</si>
  <si>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</si>
  <si>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</si>
  <si>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</si>
  <si>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</si>
  <si>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</si>
  <si>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</si>
  <si>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</si>
  <si>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</si>
  <si>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</si>
  <si>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</si>
  <si>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</si>
  <si>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</si>
  <si>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</si>
  <si>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</si>
  <si>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</si>
  <si>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</si>
  <si>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</si>
  <si>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</si>
  <si>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</si>
  <si>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</si>
  <si>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</si>
  <si>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</si>
  <si>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</si>
  <si>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</si>
  <si>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</si>
  <si>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</si>
  <si>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</si>
  <si>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</si>
  <si>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</si>
  <si>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</si>
  <si>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</si>
  <si>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</si>
  <si>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</si>
  <si>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</si>
  <si>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</si>
  <si>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</si>
  <si>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</si>
  <si>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</si>
  <si>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</si>
  <si>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</si>
  <si>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</si>
  <si>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</si>
  <si>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</si>
  <si>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</si>
  <si>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</si>
  <si>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</si>
  <si>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</si>
  <si>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</si>
  <si>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</si>
  <si>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</si>
  <si>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</si>
  <si>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</si>
  <si>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</si>
  <si>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</si>
  <si>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</si>
  <si>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</si>
  <si>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</si>
  <si>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</si>
  <si>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</si>
  <si>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</si>
  <si>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</si>
  <si>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</si>
  <si>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</si>
  <si>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</si>
  <si>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</si>
  <si>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</si>
  <si>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</si>
  <si>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</si>
  <si>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</si>
  <si>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</si>
  <si>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</si>
  <si>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</si>
  <si>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</si>
  <si>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</si>
  <si>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</si>
  <si>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</si>
  <si>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</si>
  <si>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</si>
  <si>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</si>
  <si>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</si>
  <si>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</si>
  <si>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</si>
  <si>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</si>
  <si>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</si>
  <si>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</si>
  <si>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</si>
  <si>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</si>
  <si>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</si>
  <si>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</si>
  <si>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</si>
  <si>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</si>
  <si>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</si>
  <si>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</si>
  <si>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</si>
  <si>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</si>
  <si>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</si>
  <si>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</si>
  <si>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</si>
  <si>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</si>
  <si>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</si>
  <si>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</si>
  <si>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</si>
  <si>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</si>
  <si>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</si>
  <si>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</si>
  <si>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</si>
  <si>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</si>
  <si>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</si>
  <si>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</si>
  <si>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</si>
  <si>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</si>
  <si>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</si>
  <si>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</si>
  <si>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</si>
  <si>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</si>
  <si>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</si>
  <si>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</si>
  <si>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</si>
  <si>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</si>
  <si>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</si>
  <si>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</si>
  <si>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</si>
  <si>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</si>
  <si>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</si>
  <si>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</si>
  <si>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</si>
  <si>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</si>
  <si>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</si>
  <si>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</si>
  <si>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</si>
  <si>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</si>
  <si>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</si>
  <si>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</si>
  <si>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</si>
  <si>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</si>
  <si>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</si>
  <si>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</si>
  <si>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</si>
  <si>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</si>
  <si>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</si>
  <si>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</si>
  <si>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</si>
  <si>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</si>
  <si>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</si>
  <si>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</si>
  <si>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</si>
  <si>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</si>
  <si>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</si>
  <si>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</si>
  <si>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</si>
  <si>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</si>
  <si>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</si>
  <si>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</si>
  <si>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</si>
  <si>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</si>
  <si>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</si>
  <si>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</si>
  <si>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</si>
  <si>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</si>
  <si>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</si>
  <si>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</si>
  <si>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</si>
  <si>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</si>
  <si>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</si>
  <si>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</si>
  <si>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</si>
  <si>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</si>
  <si>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</si>
  <si>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</si>
  <si>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</si>
  <si>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</si>
  <si>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</si>
  <si>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</si>
  <si>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</si>
  <si>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</si>
  <si>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</si>
  <si>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</si>
  <si>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</si>
  <si>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</si>
  <si>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</si>
  <si>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</si>
  <si>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</si>
  <si>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</si>
  <si>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</si>
  <si>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</si>
  <si>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</si>
  <si>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</si>
  <si>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</si>
  <si>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</si>
  <si>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</si>
  <si>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</si>
  <si>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</si>
  <si>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</si>
  <si>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</si>
  <si>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</si>
  <si>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</si>
  <si>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</si>
  <si>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</si>
  <si>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</si>
  <si>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</si>
  <si>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</si>
  <si>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</si>
  <si>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</si>
  <si>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</si>
  <si>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</si>
  <si>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</si>
  <si>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</si>
  <si>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</si>
  <si>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</si>
  <si>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</si>
  <si>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</si>
  <si>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</si>
  <si>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</si>
  <si>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</si>
  <si>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</si>
  <si>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</si>
  <si>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</si>
  <si>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</si>
  <si>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</si>
  <si>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</si>
  <si>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</si>
  <si>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</si>
  <si>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</si>
  <si>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</si>
  <si>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</si>
  <si>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</si>
  <si>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</si>
  <si>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</si>
  <si>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</si>
  <si>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</si>
  <si>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</si>
  <si>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</si>
  <si>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</si>
  <si>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</si>
  <si>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</si>
  <si>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</si>
  <si>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</si>
  <si>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</si>
  <si>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</si>
  <si>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</si>
  <si>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</si>
  <si>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</si>
  <si>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</si>
  <si>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</si>
  <si>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</si>
  <si>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</si>
  <si>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</si>
  <si>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</si>
  <si>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</si>
  <si>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</si>
  <si>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</si>
  <si>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</si>
  <si>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</si>
  <si>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</si>
  <si>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</si>
  <si>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</si>
  <si>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</si>
  <si>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</si>
  <si>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</si>
  <si>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</si>
  <si>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</si>
  <si>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</si>
  <si>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</si>
  <si>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</si>
  <si>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</si>
  <si>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</si>
  <si>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</si>
  <si>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</si>
  <si>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</si>
  <si>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</si>
  <si>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</si>
  <si>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</si>
  <si>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</si>
  <si>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</si>
  <si>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</si>
  <si>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</si>
  <si>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</si>
  <si>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</si>
  <si>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</si>
  <si>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</si>
  <si>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</si>
  <si>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</si>
  <si>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</si>
  <si>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</si>
  <si>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</si>
  <si>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</si>
  <si>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</si>
  <si>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</si>
  <si>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</si>
  <si>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</si>
  <si>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</si>
  <si>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</si>
  <si>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</si>
  <si>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</si>
  <si>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</si>
  <si>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</si>
  <si>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</si>
  <si>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</si>
  <si>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</si>
  <si>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</si>
  <si>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</si>
  <si>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</si>
  <si>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</si>
  <si>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</si>
  <si>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</si>
  <si>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</si>
  <si>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</si>
  <si>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</si>
  <si>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</si>
  <si>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</si>
  <si>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</si>
  <si>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</si>
  <si>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</si>
  <si>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</si>
  <si>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</si>
  <si>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</si>
  <si>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</si>
  <si>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</si>
  <si>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</si>
  <si>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</si>
  <si>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</si>
  <si>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</si>
  <si>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</si>
  <si>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</si>
  <si>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</si>
  <si>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</si>
  <si>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</si>
  <si>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</si>
  <si>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</si>
  <si>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</si>
  <si>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</si>
  <si>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</si>
  <si>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</si>
  <si>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</si>
  <si>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</si>
  <si>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</si>
  <si>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</si>
  <si>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</si>
  <si>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</si>
  <si>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</si>
  <si>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</si>
  <si>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</si>
  <si>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</si>
  <si>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</si>
  <si>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</si>
  <si>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</si>
  <si>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</si>
  <si>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</si>
  <si>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</si>
  <si>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</si>
  <si>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</si>
  <si>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</si>
  <si>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</si>
  <si>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</si>
  <si>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</si>
  <si>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</si>
  <si>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</si>
  <si>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</si>
  <si>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</si>
  <si>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</si>
  <si>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</si>
  <si>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</si>
  <si>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</si>
  <si>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</si>
  <si>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</si>
  <si>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</si>
  <si>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</si>
  <si>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</si>
  <si>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</si>
  <si>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</si>
  <si>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</si>
  <si>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</si>
  <si>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</si>
  <si>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</si>
  <si>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</si>
  <si>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</si>
  <si>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</si>
  <si>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</si>
  <si>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</si>
  <si>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</si>
  <si>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</si>
  <si>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</si>
  <si>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</si>
  <si>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</si>
  <si>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</si>
  <si>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</si>
  <si>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</si>
  <si>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</si>
  <si>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</si>
  <si>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</si>
  <si>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</si>
  <si>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</si>
  <si>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</si>
  <si>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</si>
  <si>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</si>
  <si>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</si>
  <si>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</si>
  <si>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</si>
  <si>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</si>
  <si>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</si>
  <si>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</si>
  <si>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</si>
  <si>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</si>
  <si>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</si>
  <si>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</si>
  <si>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</si>
  <si>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</si>
  <si>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</si>
  <si>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</si>
  <si>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</si>
  <si>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</si>
  <si>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</si>
  <si>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</si>
  <si>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</si>
  <si>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</si>
  <si>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</si>
  <si>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</si>
  <si>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</si>
  <si>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</si>
  <si>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</si>
  <si>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</si>
  <si>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</si>
  <si>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</si>
  <si>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</si>
  <si>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</si>
  <si>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</si>
  <si>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</si>
  <si>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</si>
  <si>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</si>
  <si>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</si>
  <si>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</si>
  <si>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</si>
  <si>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</si>
  <si>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</si>
  <si>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</si>
  <si>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</si>
  <si>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</si>
  <si>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</si>
  <si>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</si>
  <si>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</si>
  <si>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</si>
  <si>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</si>
  <si>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</si>
  <si>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</si>
  <si>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</si>
  <si>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</si>
  <si>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</si>
  <si>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</si>
  <si>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</si>
  <si>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</si>
  <si>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</si>
  <si>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</si>
  <si>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</si>
  <si>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</si>
  <si>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</si>
  <si>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</si>
  <si>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</si>
  <si>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</si>
  <si>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</si>
  <si>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</si>
  <si>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</si>
  <si>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</si>
  <si>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</si>
  <si>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</si>
  <si>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</si>
  <si>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</si>
  <si>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</si>
  <si>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</si>
  <si>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</si>
  <si>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</si>
  <si>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</si>
  <si>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</si>
  <si>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</si>
  <si>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</si>
  <si>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</si>
  <si>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</si>
  <si>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</si>
  <si>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</si>
  <si>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</si>
  <si>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</si>
  <si>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</si>
  <si>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</si>
  <si>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</si>
  <si>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</si>
  <si>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</si>
  <si>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</si>
  <si>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</si>
  <si>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</si>
  <si>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</si>
  <si>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</si>
  <si>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</si>
  <si>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</si>
  <si>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</si>
  <si>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</si>
  <si>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</si>
  <si>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</si>
  <si>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</si>
  <si>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</si>
  <si>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</si>
  <si>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</si>
  <si>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</si>
  <si>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</si>
  <si>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</si>
  <si>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</si>
  <si>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</si>
  <si>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</si>
  <si>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</si>
  <si>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</si>
  <si>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</si>
  <si>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</si>
  <si>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</si>
  <si>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</si>
  <si>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</si>
  <si>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</si>
  <si>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</si>
  <si>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</si>
  <si>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</si>
  <si>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</si>
  <si>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</si>
  <si>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</si>
  <si>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</si>
  <si>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</si>
  <si>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</si>
  <si>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</si>
  <si>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</si>
  <si>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</si>
  <si>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</si>
  <si>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</si>
  <si>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</si>
  <si>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</si>
  <si>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</si>
  <si>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</si>
  <si>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</si>
  <si>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</si>
  <si>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</si>
  <si>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</si>
  <si>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</si>
  <si>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</si>
  <si>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</si>
  <si>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</si>
  <si>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</si>
  <si>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</si>
  <si>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</si>
  <si>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</si>
  <si>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</si>
  <si>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</si>
  <si>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</si>
  <si>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</si>
  <si>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</si>
  <si>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</si>
  <si>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</si>
  <si>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</si>
  <si>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</si>
  <si>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</si>
  <si>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</si>
  <si>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</si>
  <si>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</si>
  <si>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</si>
  <si>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</si>
  <si>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</si>
  <si>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</si>
  <si>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</si>
  <si>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</si>
  <si>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</si>
  <si>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</si>
  <si>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</si>
  <si>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</si>
  <si>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</si>
  <si>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</si>
  <si>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</si>
  <si>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</si>
  <si>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</si>
  <si>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</si>
  <si>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</si>
  <si>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</si>
  <si>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</si>
  <si>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</si>
  <si>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</si>
  <si>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</si>
  <si>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</si>
  <si>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</si>
  <si>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</si>
  <si>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</si>
  <si>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</si>
  <si>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</si>
  <si>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</si>
  <si>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</si>
  <si>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</si>
  <si>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</si>
  <si>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</si>
  <si>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</si>
  <si>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</si>
  <si>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</si>
  <si>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</si>
  <si>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</si>
  <si>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</si>
  <si>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</si>
  <si>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</si>
  <si>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</si>
  <si>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</si>
  <si>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</si>
  <si>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</si>
  <si>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</si>
  <si>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</si>
  <si>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</si>
  <si>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</si>
  <si>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</si>
  <si>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</si>
  <si>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</si>
  <si>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</si>
  <si>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</si>
  <si>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</si>
  <si>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</si>
  <si>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</si>
  <si>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</si>
  <si>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</si>
  <si>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</si>
  <si>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</si>
  <si>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</si>
  <si>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</si>
  <si>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</si>
  <si>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</si>
  <si>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</si>
  <si>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</si>
  <si>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</si>
  <si>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</si>
  <si>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</si>
  <si>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</si>
  <si>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</si>
  <si>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</si>
  <si>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</si>
  <si>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</si>
  <si>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</si>
  <si>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</si>
  <si>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</si>
  <si>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</si>
  <si>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</si>
  <si>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</si>
  <si>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</si>
  <si>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</si>
  <si>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</si>
  <si>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</si>
  <si>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</si>
  <si>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</si>
  <si>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</si>
  <si>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</si>
  <si>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</si>
  <si>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</si>
  <si>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</si>
  <si>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</si>
  <si>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</si>
  <si>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</si>
  <si>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</si>
  <si>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</si>
  <si>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</si>
  <si>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</si>
  <si>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</si>
  <si>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</si>
  <si>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</si>
  <si>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</si>
  <si>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简表03表</t>
  </si>
  <si>
    <t>政府性基金收入</t>
  </si>
  <si>
    <t>教育支出</t>
  </si>
  <si>
    <t>专项债务对应项目专项收入</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</si>
  <si>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</si>
  <si>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</si>
  <si>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</si>
  <si>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</si>
  <si>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</si>
  <si>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</si>
  <si>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</si>
  <si>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</si>
  <si>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</si>
  <si>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自然资源海洋气象等支出</t>
  </si>
  <si>
    <t>住房保障支出</t>
  </si>
  <si>
    <t>粮油物资储备支出</t>
  </si>
  <si>
    <t>灾害防治及应急管理支出</t>
  </si>
  <si>
    <t>其他支出</t>
  </si>
  <si>
    <t>债务付息支出</t>
  </si>
  <si>
    <t>债务发行费用支出</t>
  </si>
  <si>
    <t>抗疫特别国债安排的支出</t>
  </si>
  <si>
    <t>简表04表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</si>
  <si>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</si>
  <si>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</si>
  <si>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</si>
  <si>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</si>
  <si>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</si>
  <si>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</si>
  <si>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</si>
  <si>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</si>
  <si>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</si>
  <si>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</si>
  <si>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</si>
  <si>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</si>
  <si>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</si>
  <si>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</si>
  <si>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</si>
  <si>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</si>
  <si>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</si>
  <si>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</si>
  <si>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</si>
  <si>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</si>
  <si>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</si>
  <si>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</si>
  <si>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</si>
  <si>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</si>
  <si>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</si>
  <si>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</si>
  <si>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</si>
  <si>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</si>
  <si>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</si>
  <si>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</si>
  <si>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</si>
  <si>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</si>
  <si>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</si>
  <si>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</si>
  <si>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</si>
  <si>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</si>
  <si>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</si>
  <si>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</si>
  <si>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</si>
  <si>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</si>
  <si>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</si>
  <si>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</si>
  <si>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</si>
  <si>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</si>
  <si>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</si>
  <si>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</si>
  <si>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</si>
  <si>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</si>
  <si>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</si>
  <si>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</si>
  <si>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</si>
  <si>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</si>
  <si>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</si>
  <si>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</si>
  <si>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</si>
  <si>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</si>
  <si>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</si>
  <si>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</si>
  <si>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</si>
  <si>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</si>
  <si>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</si>
  <si>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</si>
  <si>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</si>
  <si>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</si>
  <si>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</si>
  <si>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</si>
  <si>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</si>
  <si>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</si>
  <si>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</si>
  <si>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</si>
  <si>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</si>
  <si>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简表05表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</si>
  <si>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</si>
  <si>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</si>
  <si>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</si>
  <si>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</si>
  <si>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</si>
  <si>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</si>
  <si>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</si>
  <si>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</si>
  <si>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</si>
  <si>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本 年 收 入 合 计</t>
  </si>
  <si>
    <t>本 年 支 出 合 计</t>
  </si>
  <si>
    <t>简表06表</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</si>
  <si>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</si>
  <si>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</si>
  <si>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</si>
  <si>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</si>
  <si>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</si>
  <si>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</si>
  <si>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</si>
  <si>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</si>
  <si>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</si>
  <si>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</si>
  <si>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</si>
  <si>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</si>
  <si>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</si>
  <si>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</si>
  <si>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</si>
  <si>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</si>
  <si>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</si>
  <si>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</si>
  <si>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</si>
  <si>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</si>
  <si>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</si>
  <si>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</si>
  <si>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</si>
  <si>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</si>
  <si>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</si>
  <si>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</si>
  <si>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</si>
  <si>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</si>
  <si>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</si>
  <si>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</si>
  <si>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</si>
  <si>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</si>
  <si>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</si>
  <si>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</si>
  <si>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</si>
  <si>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</si>
  <si>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</si>
  <si>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</si>
  <si>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</si>
  <si>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</si>
  <si>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</si>
  <si>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</si>
  <si>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</si>
  <si>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</si>
  <si>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附表：</t>
  </si>
  <si>
    <t>11021区域间转移性收入</t>
  </si>
  <si>
    <t>23021区域间转移性支出</t>
  </si>
  <si>
    <t xml:space="preserve">  北京市</t>
  </si>
  <si>
    <t xml:space="preserve">  天津市</t>
  </si>
  <si>
    <t xml:space="preserve">  河北省</t>
  </si>
  <si>
    <t xml:space="preserve">  山西省</t>
  </si>
  <si>
    <t xml:space="preserve">  内蒙古自治区</t>
  </si>
  <si>
    <t xml:space="preserve">  辽宁省</t>
  </si>
  <si>
    <t xml:space="preserve">    辽宁省（不含大连对省内其他城市的区域间转移性收入）</t>
  </si>
  <si>
    <t xml:space="preserve">    辽宁省（不含省内其他城市对大连的区域间转移性支出）</t>
  </si>
  <si>
    <t xml:space="preserve">    大连市（不含省内其他城市对大连的区域间转移性收入）</t>
  </si>
  <si>
    <t xml:space="preserve">    大连市（不含大连对省内其他城市的区域间转移性支出）</t>
  </si>
  <si>
    <t xml:space="preserve">  吉林省</t>
  </si>
  <si>
    <t xml:space="preserve">  黑龙江省</t>
  </si>
  <si>
    <t xml:space="preserve">  上海市</t>
  </si>
  <si>
    <t xml:space="preserve">  江苏省</t>
  </si>
  <si>
    <t xml:space="preserve">  浙江省</t>
  </si>
  <si>
    <t xml:space="preserve">    浙江省（不含宁波对省内其他城市的区域间转移性收入）</t>
  </si>
  <si>
    <t xml:space="preserve">    浙江省（不含省内其他城市对宁波的区域间转移性支出）</t>
  </si>
  <si>
    <t xml:space="preserve">    宁波市（不含省内其他城市对宁波的区域间转移性收入）</t>
  </si>
  <si>
    <t xml:space="preserve">    宁波市（不含宁波对省内其他城市的区域间转移性支出）</t>
  </si>
  <si>
    <t xml:space="preserve">  安徽省</t>
  </si>
  <si>
    <t xml:space="preserve">  福建省</t>
  </si>
  <si>
    <t xml:space="preserve">    福建省（不含厦门对省内其他城市的区域间转移性收入）</t>
  </si>
  <si>
    <t xml:space="preserve">    福建省（不含省内其他城市对厦门的区域间转移性支出）</t>
  </si>
  <si>
    <t xml:space="preserve">    厦门市（不含省内其他城市对厦门的区域间转移性收入）</t>
  </si>
  <si>
    <t xml:space="preserve">    厦门市（不含厦门对省内其他城市的区域间转移性支出）</t>
  </si>
  <si>
    <t xml:space="preserve">  江西省</t>
  </si>
  <si>
    <t xml:space="preserve">  山东省</t>
  </si>
  <si>
    <t xml:space="preserve">    山东省（不含青岛对省内其他城市的区域间转移性收入）</t>
  </si>
  <si>
    <t xml:space="preserve">    山东省（不含省内其他城市对青岛的区域间转移性支出）</t>
  </si>
  <si>
    <t xml:space="preserve">    青岛市（不含省内其他城市对青岛的区域间转移性收入）</t>
  </si>
  <si>
    <t xml:space="preserve">    青岛市（不含青岛对省内其他城市的区域间转移性支出）</t>
  </si>
  <si>
    <t xml:space="preserve">  河南省</t>
  </si>
  <si>
    <t xml:space="preserve">  湖北省</t>
  </si>
  <si>
    <t xml:space="preserve">  湖南省</t>
  </si>
  <si>
    <t xml:space="preserve">  广东省</t>
  </si>
  <si>
    <t xml:space="preserve">    广东省（不含深圳对省内其他城市的区域间转移性收入）</t>
  </si>
  <si>
    <t xml:space="preserve">    广东省（不含省内其他城市对深圳的区域间转移性支出）</t>
  </si>
  <si>
    <t xml:space="preserve">    深圳市（不含省内其他城市对深圳的区域间转移性收入）</t>
  </si>
  <si>
    <t xml:space="preserve">    深圳市（不含深圳对省内其他城市的区域间转移性支出）</t>
  </si>
  <si>
    <t xml:space="preserve">  广西壮族自治区</t>
  </si>
  <si>
    <t xml:space="preserve">  海南省</t>
  </si>
  <si>
    <t xml:space="preserve">  重庆市</t>
  </si>
  <si>
    <t xml:space="preserve">  四川省</t>
  </si>
  <si>
    <t xml:space="preserve">  贵州省</t>
  </si>
  <si>
    <t xml:space="preserve">  云南省</t>
  </si>
  <si>
    <t xml:space="preserve">  西藏自治区</t>
  </si>
  <si>
    <t xml:space="preserve">  陕西省</t>
  </si>
  <si>
    <t xml:space="preserve">  甘肃省</t>
  </si>
  <si>
    <t xml:space="preserve">  青海省</t>
  </si>
  <si>
    <t xml:space="preserve">  宁夏回族自治区</t>
  </si>
  <si>
    <t xml:space="preserve">  新疆维吾尔自治区</t>
  </si>
  <si>
    <t xml:space="preserve">  新疆生产建设兵团</t>
  </si>
  <si>
    <t>1102101接受其他地区援助收入</t>
  </si>
  <si>
    <t>2302101援助其他地区支出</t>
  </si>
  <si>
    <t xml:space="preserve">    辽宁省（不含大连对省内其他城市的援助收入）</t>
  </si>
  <si>
    <t xml:space="preserve">    辽宁省（不含省内其他城市对大连的援助支出）</t>
  </si>
  <si>
    <t xml:space="preserve">    大连市（不含省内其他城市对大连的援助收入）</t>
  </si>
  <si>
    <t xml:space="preserve">    大连市（不含大连对省内其他城市的援助支出）</t>
  </si>
  <si>
    <t xml:space="preserve">    浙江省（不含宁波对省内其他城市的援助收入）</t>
  </si>
  <si>
    <t xml:space="preserve">    浙江省（不含省内其他城市对宁波的援助支出）</t>
  </si>
  <si>
    <t xml:space="preserve">    宁波市（不含省内其他城市对宁波的援助收入）</t>
  </si>
  <si>
    <t xml:space="preserve">    宁波市（不含宁波对省内其他城市的援助支出）</t>
  </si>
  <si>
    <t xml:space="preserve">    福建省（不含厦门对省内其他城市的援助收入）</t>
  </si>
  <si>
    <t xml:space="preserve">    福建省（不含省内其他城市对厦门的援助支出）</t>
  </si>
  <si>
    <t xml:space="preserve">    厦门市（不含省内其他城市对厦门的援助收入）</t>
  </si>
  <si>
    <t xml:space="preserve">    厦门市（不含厦门对省内其他城市的援助支出）</t>
  </si>
  <si>
    <t xml:space="preserve">    山东省（不含青岛对省内其他城市的援助收入）</t>
  </si>
  <si>
    <t xml:space="preserve">    山东省（不含省内其他城市对青岛的援助支出）</t>
  </si>
  <si>
    <t xml:space="preserve">    青岛市（不含省内其他城市对青岛的援助收入）</t>
  </si>
  <si>
    <t xml:space="preserve">    青岛市（不含青岛对省内其他城市的援助支出）</t>
  </si>
  <si>
    <t xml:space="preserve">    广东省（不含深圳对省内其他城市的援助收入）</t>
  </si>
  <si>
    <t xml:space="preserve">    广东省（不含省内其他城市对深圳的援助支出）</t>
  </si>
  <si>
    <t xml:space="preserve">    深圳市（不含省内其他城市对深圳的援助收入）</t>
  </si>
  <si>
    <t xml:space="preserve">    深圳市（不含深圳对省内其他城市的援助支出）</t>
  </si>
  <si>
    <t>1102102生态保护补偿转移性收入</t>
  </si>
  <si>
    <t>2302102生态保护补偿转移性支出</t>
  </si>
  <si>
    <t xml:space="preserve">    辽宁省（不含大连对省内其他城市的生态保护补偿转移性收入）</t>
  </si>
  <si>
    <t xml:space="preserve">    辽宁省（不含省内其他城市对大连的生态保护补偿转移性支出）</t>
  </si>
  <si>
    <t xml:space="preserve">    大连市（不含省内其他城市对大连的生态保护补偿转移性收入）</t>
  </si>
  <si>
    <t xml:space="preserve">    大连市（不含大连对省内其他城市的生态保护补偿转移性支出）</t>
  </si>
  <si>
    <t xml:space="preserve">    浙江省（不含宁波对省内其他城市的生态保护补偿转移性收入）</t>
  </si>
  <si>
    <t xml:space="preserve">    浙江省（不含省内其他城市对宁波的生态保护补偿转移性支出）</t>
  </si>
  <si>
    <t xml:space="preserve">    宁波市（不含省内其他城市对宁波的生态保护补偿转移性收入）</t>
  </si>
  <si>
    <t xml:space="preserve">    宁波市（不含宁波对省内其他城市的生态保护补偿转移性支出）</t>
  </si>
  <si>
    <t xml:space="preserve">    福建省（不含厦门对省内其他城市的生态保护补偿转移性收入）</t>
  </si>
  <si>
    <t xml:space="preserve">    福建省（不含省内其他城市对厦门的生态保护补偿转移性支出）</t>
  </si>
  <si>
    <t xml:space="preserve">    厦门市（不含省内其他城市对厦门的生态保护补偿转移性收入）</t>
  </si>
  <si>
    <t xml:space="preserve">    厦门市（不含厦门对省内其他城市的生态保护补偿转移性支出）</t>
  </si>
  <si>
    <t xml:space="preserve">    山东省（不含青岛对省内其他城市的生态保护补偿转移性收入）</t>
  </si>
  <si>
    <t xml:space="preserve">    山东省（不含省内其他城市对青岛的生态保护补偿转移性支出）</t>
  </si>
  <si>
    <t xml:space="preserve">    青岛市（不含省内其他城市对青岛的生态保护补偿转移性收入）</t>
  </si>
  <si>
    <t xml:space="preserve">    青岛市（不含青岛对省内其他城市的生态保护补偿转移性支出）</t>
  </si>
  <si>
    <t xml:space="preserve">    广东省（不含深圳对省内其他城市的生态保护补偿转移性收入）</t>
  </si>
  <si>
    <t xml:space="preserve">    广东省（不含省内其他城市对深圳的生态保护补偿转移性支出）</t>
  </si>
  <si>
    <t xml:space="preserve">    深圳市（不含省内其他城市对深圳的生态保护补偿转移性收入）</t>
  </si>
  <si>
    <t xml:space="preserve">    深圳市（不含深圳对省内其他城市的生态保护补偿转移性支出）</t>
  </si>
  <si>
    <t>1102103土地指标调剂转移性收入</t>
  </si>
  <si>
    <t>2302103土地指标调剂转移性支出</t>
  </si>
  <si>
    <t xml:space="preserve">    辽宁省（不含大连对省内其他城市的土地指标调剂转移性收入）</t>
  </si>
  <si>
    <t xml:space="preserve">    辽宁省（不含省内其他城市对大连的土地指标调剂转移性支出）</t>
  </si>
  <si>
    <t xml:space="preserve">    大连市（不含省内其他城市对大连的土地指标调剂转移性收入）</t>
  </si>
  <si>
    <t xml:space="preserve">    大连市（不含大连对省内其他城市的土地指标调剂转移性支出）</t>
  </si>
  <si>
    <t xml:space="preserve">    浙江省（不含宁波对省内其他城市的土地指标调剂转移性收入）</t>
  </si>
  <si>
    <t xml:space="preserve">    浙江省（不含省内其他城市对宁波的土地指标调剂转移性支出）</t>
  </si>
  <si>
    <t xml:space="preserve">    宁波市（不含省内其他城市对宁波的土地指标调剂转移性收入）</t>
  </si>
  <si>
    <t xml:space="preserve">    宁波市（不含宁波对省内其他城市的土地指标调剂转移性支出）</t>
  </si>
  <si>
    <t xml:space="preserve">    福建省（不含厦门对省内其他城市的土地指标调剂转移性收入）</t>
  </si>
  <si>
    <t xml:space="preserve">    福建省（不含省内其他城市对厦门的土地指标调剂转移性支出）</t>
  </si>
  <si>
    <t xml:space="preserve">    厦门市（不含省内其他城市对厦门的土地指标调剂转移性收入）</t>
  </si>
  <si>
    <t xml:space="preserve">    厦门市（不含厦门对省内其他城市的土地指标调剂转移性支出）</t>
  </si>
  <si>
    <t xml:space="preserve">    山东省（不含青岛对省内其他城市的土地指标调剂转移性收入）</t>
  </si>
  <si>
    <t xml:space="preserve">    山东省（不含省内其他城市对青岛的土地指标调剂转移性支出）</t>
  </si>
  <si>
    <t xml:space="preserve">    青岛市（不含省内其他城市对青岛的土地指标调剂转移性收入）</t>
  </si>
  <si>
    <t xml:space="preserve">    青岛市（不含青岛对省内其他城市的土地指标调剂转移性支出）</t>
  </si>
  <si>
    <t xml:space="preserve">    广东省（不含深圳对省内其他城市的土地指标调剂转移性收入）</t>
  </si>
  <si>
    <t xml:space="preserve">    广东省（不含省内其他城市对深圳的土地指标调剂转移性支出）</t>
  </si>
  <si>
    <t xml:space="preserve">    深圳市（不含省内其他城市对深圳的土地指标调剂转移性收入）</t>
  </si>
  <si>
    <t xml:space="preserve">    深圳市（不含深圳对省内其他城市的土地指标调剂转移性支出）</t>
  </si>
  <si>
    <t>1102199其他转移性收入</t>
  </si>
  <si>
    <t>2302199其他转移性支出</t>
  </si>
  <si>
    <t xml:space="preserve">    辽宁省（不含大连对省内其他城市的其他转移性收入）</t>
  </si>
  <si>
    <t xml:space="preserve">    辽宁省（不含省内其他城市对大连的其他转移性支出）</t>
  </si>
  <si>
    <t xml:space="preserve">    大连市（不含省内其他城市对大连的其他转移性收入）</t>
  </si>
  <si>
    <t xml:space="preserve">    大连市（不含大连对省内其他城市的其他转移性支出）</t>
  </si>
  <si>
    <t xml:space="preserve">    浙江省（不含宁波对省内其他城市的其他转移性收入）</t>
  </si>
  <si>
    <t xml:space="preserve">    浙江省（不含省内其他城市对宁波的其他转移性支出）</t>
  </si>
  <si>
    <t xml:space="preserve">    宁波市（不含省内其他城市对宁波的其他转移性收入）</t>
  </si>
  <si>
    <t xml:space="preserve">    宁波市（不含宁波对省内其他城市的其他转移性支出）</t>
  </si>
  <si>
    <t xml:space="preserve">    福建省（不含厦门对省内其他城市的其他转移性收入）</t>
  </si>
  <si>
    <t xml:space="preserve">    福建省（不含省内其他城市对厦门的其他转移性支出）</t>
  </si>
  <si>
    <t xml:space="preserve">    厦门市（不含省内其他城市对厦门的其他转移性收入）</t>
  </si>
  <si>
    <t xml:space="preserve">    厦门市（不含厦门对省内其他城市的其他转移性支出）</t>
  </si>
  <si>
    <t xml:space="preserve">    山东省（不含青岛对省内其他城市的其他转移性收入）</t>
  </si>
  <si>
    <t xml:space="preserve">    山东省（不含省内其他城市对青岛的其他转移性支出）</t>
  </si>
  <si>
    <t xml:space="preserve">    青岛市（不含省内其他城市对青岛的其他转移性收入）</t>
  </si>
  <si>
    <t xml:space="preserve">    青岛市（不含青岛对省内其他城市的其他转移性支出）</t>
  </si>
  <si>
    <t xml:space="preserve">    广东省（不含深圳对省内其他城市的其他转移性收入）</t>
  </si>
  <si>
    <t xml:space="preserve">    广东省（不含省内其他城市对深圳的其他转移性支出）</t>
  </si>
  <si>
    <t xml:space="preserve">    深圳市（不含省内其他城市对深圳的其他转移性收入）</t>
  </si>
  <si>
    <t xml:space="preserve">    深圳市（不含深圳对省内其他城市的其他转移性支出）</t>
  </si>
  <si>
    <t>2024年度全国合计一般公共预算支出决算功能分类录入表</t>
  </si>
  <si>
    <t>简表07表</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</si>
  <si>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</si>
  <si>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</si>
  <si>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</si>
  <si>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</si>
  <si>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</si>
  <si>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</si>
  <si>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</si>
  <si>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</si>
  <si>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</si>
  <si>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</si>
  <si>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</si>
  <si>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</si>
  <si>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</si>
  <si>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</si>
  <si>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</si>
  <si>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</si>
  <si>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</si>
  <si>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</si>
  <si>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</si>
  <si>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</si>
  <si>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</si>
  <si>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</si>
  <si>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</si>
  <si>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</si>
  <si>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</si>
  <si>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</si>
  <si>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</si>
  <si>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</si>
  <si>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</si>
  <si>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</si>
  <si>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</si>
  <si>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</si>
  <si>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</si>
  <si>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</si>
  <si>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</si>
  <si>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</si>
  <si>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</si>
  <si>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</si>
  <si>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</si>
  <si>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</si>
  <si>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</si>
  <si>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</si>
  <si>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</si>
  <si>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</si>
  <si>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</si>
  <si>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</si>
  <si>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</si>
  <si>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</si>
  <si>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</si>
  <si>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</si>
  <si>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</si>
  <si>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</si>
  <si>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</si>
  <si>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</si>
  <si>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</si>
  <si>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</si>
  <si>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</si>
  <si>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</si>
  <si>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</si>
  <si>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</si>
  <si>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</si>
  <si>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</si>
  <si>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</si>
  <si>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</si>
  <si>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</si>
  <si>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</si>
  <si>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</si>
  <si>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</si>
  <si>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</si>
  <si>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</si>
  <si>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</si>
  <si>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</si>
  <si>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</si>
  <si>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</si>
  <si>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</si>
  <si>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</si>
  <si>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</si>
  <si>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</si>
  <si>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</si>
  <si>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</si>
  <si>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</si>
  <si>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</si>
  <si>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</si>
  <si>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</si>
  <si>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</si>
  <si>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</si>
  <si>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</si>
  <si>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</si>
  <si>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</si>
  <si>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</si>
  <si>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</si>
  <si>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</si>
  <si>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</si>
  <si>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</si>
  <si>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</si>
  <si>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</si>
  <si>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</si>
  <si>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</si>
  <si>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</si>
  <si>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</si>
  <si>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</si>
  <si>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</si>
  <si>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</si>
  <si>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</si>
  <si>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</si>
  <si>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</si>
  <si>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</si>
  <si>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</si>
  <si>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</si>
  <si>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</si>
  <si>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</si>
  <si>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</si>
  <si>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</si>
  <si>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</si>
  <si>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</si>
  <si>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</si>
  <si>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</si>
  <si>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</si>
  <si>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</si>
  <si>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</si>
  <si>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</si>
  <si>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</si>
  <si>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</si>
  <si>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</si>
  <si>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</si>
  <si>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</si>
  <si>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</si>
  <si>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</si>
  <si>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</si>
  <si>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</si>
  <si>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</si>
  <si>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</si>
  <si>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</si>
  <si>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</si>
  <si>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</si>
  <si>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</si>
  <si>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</si>
  <si>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</si>
  <si>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</si>
  <si>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</si>
  <si>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</si>
  <si>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</si>
  <si>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</si>
  <si>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</si>
  <si>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</si>
  <si>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</si>
  <si>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</si>
  <si>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</si>
  <si>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</si>
  <si>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</si>
  <si>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</si>
  <si>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</si>
  <si>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</si>
  <si>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</si>
  <si>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</si>
  <si>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</si>
  <si>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</si>
  <si>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</si>
  <si>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</si>
  <si>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</si>
  <si>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</si>
  <si>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</si>
  <si>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</si>
  <si>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</si>
  <si>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</si>
  <si>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</si>
  <si>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</si>
  <si>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</si>
  <si>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</si>
  <si>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</si>
  <si>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</si>
  <si>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</si>
  <si>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</si>
  <si>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</si>
  <si>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</si>
  <si>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</si>
  <si>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</si>
  <si>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</si>
  <si>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</si>
  <si>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</si>
  <si>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</si>
  <si>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</si>
  <si>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</si>
  <si>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</si>
  <si>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</si>
  <si>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</si>
  <si>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</si>
  <si>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</si>
  <si>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</si>
  <si>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</si>
  <si>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</si>
  <si>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</si>
  <si>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</si>
  <si>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</si>
  <si>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</si>
  <si>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</si>
  <si>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</si>
  <si>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</si>
  <si>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</si>
  <si>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</si>
  <si>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</si>
  <si>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</si>
  <si>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</si>
  <si>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</si>
  <si>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</si>
  <si>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</si>
  <si>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</si>
  <si>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</si>
  <si>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</si>
  <si>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</si>
  <si>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</si>
  <si>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</si>
  <si>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</si>
  <si>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</si>
  <si>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</si>
  <si>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</si>
  <si>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</si>
  <si>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</si>
  <si>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</si>
  <si>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</si>
  <si>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</si>
  <si>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</si>
  <si>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</si>
  <si>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</si>
  <si>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</si>
  <si>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</si>
  <si>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</si>
  <si>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</si>
  <si>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</si>
  <si>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</si>
  <si>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</si>
  <si>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</si>
  <si>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</si>
  <si>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</si>
  <si>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</si>
  <si>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</si>
  <si>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</si>
  <si>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</si>
  <si>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</si>
  <si>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</si>
  <si>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</si>
  <si>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</si>
  <si>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</si>
  <si>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</si>
  <si>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</si>
  <si>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</si>
  <si>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</si>
  <si>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</si>
  <si>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</si>
  <si>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</si>
  <si>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</si>
  <si>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</si>
  <si>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</si>
  <si>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</si>
  <si>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</si>
  <si>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</si>
  <si>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</si>
  <si>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</si>
  <si>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</si>
  <si>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</si>
  <si>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</si>
  <si>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</si>
  <si>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</si>
  <si>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</si>
  <si>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</si>
  <si>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</si>
  <si>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</si>
  <si>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</si>
  <si>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</si>
  <si>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</si>
  <si>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</si>
  <si>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</si>
  <si>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</si>
  <si>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</si>
  <si>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</si>
  <si>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</si>
  <si>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</si>
  <si>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</si>
  <si>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</si>
  <si>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</si>
  <si>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</si>
  <si>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</si>
  <si>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</si>
  <si>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</si>
  <si>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</si>
  <si>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</si>
  <si>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</si>
  <si>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</si>
  <si>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</si>
  <si>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</si>
  <si>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</si>
  <si>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</si>
  <si>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</si>
  <si>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</si>
  <si>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</si>
  <si>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</si>
  <si>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</si>
  <si>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</si>
  <si>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</si>
  <si>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</si>
  <si>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</si>
  <si>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</si>
  <si>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</si>
  <si>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</si>
  <si>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</si>
  <si>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</si>
  <si>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</si>
  <si>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</si>
  <si>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</si>
  <si>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</si>
  <si>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</si>
  <si>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</si>
  <si>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</si>
  <si>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</si>
  <si>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</si>
  <si>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</si>
  <si>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</si>
  <si>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</si>
  <si>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</si>
  <si>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</si>
  <si>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</si>
  <si>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</si>
  <si>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</si>
  <si>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</si>
  <si>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</si>
  <si>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</si>
  <si>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</si>
  <si>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</si>
  <si>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</si>
  <si>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</si>
  <si>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</si>
  <si>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</si>
  <si>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</si>
  <si>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</si>
  <si>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</si>
  <si>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</si>
  <si>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</si>
  <si>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</si>
  <si>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</si>
  <si>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</si>
  <si>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</si>
  <si>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</si>
  <si>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</si>
  <si>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</si>
  <si>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</si>
  <si>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</si>
  <si>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</si>
  <si>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</si>
  <si>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</si>
  <si>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</si>
  <si>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</si>
  <si>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</si>
  <si>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</si>
  <si>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</si>
  <si>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</si>
  <si>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</si>
  <si>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</si>
  <si>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</si>
  <si>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</si>
  <si>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</si>
  <si>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</si>
  <si>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</si>
  <si>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</si>
  <si>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</si>
  <si>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</si>
  <si>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</si>
  <si>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</si>
  <si>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</si>
  <si>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</si>
  <si>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</si>
  <si>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</si>
  <si>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</si>
  <si>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</si>
  <si>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</si>
  <si>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</si>
  <si>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</si>
  <si>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</si>
  <si>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</si>
  <si>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</si>
  <si>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</si>
  <si>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</si>
  <si>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</si>
  <si>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</si>
  <si>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</si>
  <si>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</si>
  <si>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</si>
  <si>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</si>
  <si>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</si>
  <si>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</si>
  <si>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</si>
  <si>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</si>
  <si>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</si>
  <si>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</si>
  <si>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</si>
  <si>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</si>
  <si>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</si>
  <si>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</si>
  <si>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</si>
  <si>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</si>
  <si>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</si>
  <si>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</si>
  <si>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</si>
  <si>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</si>
  <si>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</si>
  <si>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</si>
  <si>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</si>
  <si>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</si>
  <si>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</si>
  <si>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</si>
  <si>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</si>
  <si>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</si>
  <si>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</si>
  <si>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</si>
  <si>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</si>
  <si>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</si>
  <si>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</si>
  <si>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</si>
  <si>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</si>
  <si>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</si>
  <si>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</si>
  <si>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</si>
  <si>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</si>
  <si>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</si>
  <si>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</si>
  <si>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</si>
  <si>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</si>
  <si>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</si>
  <si>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</si>
  <si>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</si>
  <si>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</si>
  <si>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</si>
  <si>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</si>
  <si>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</si>
  <si>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</si>
  <si>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</si>
  <si>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</si>
  <si>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</si>
  <si>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</si>
  <si>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</si>
  <si>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</si>
  <si>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</si>
  <si>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</si>
  <si>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</si>
  <si>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</si>
  <si>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</si>
  <si>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</si>
  <si>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</si>
  <si>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</si>
  <si>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</si>
  <si>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</si>
  <si>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</si>
  <si>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</si>
  <si>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</si>
  <si>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</si>
  <si>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</si>
  <si>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</si>
  <si>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</si>
  <si>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</si>
  <si>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</si>
  <si>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</si>
  <si>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</si>
  <si>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</si>
  <si>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</si>
  <si>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</si>
  <si>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</si>
  <si>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</si>
  <si>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</si>
  <si>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</si>
  <si>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</si>
  <si>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</si>
  <si>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</si>
  <si>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</si>
  <si>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</si>
  <si>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</si>
  <si>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</si>
  <si>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</si>
  <si>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</si>
  <si>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</si>
  <si>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</si>
  <si>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</si>
  <si>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</si>
  <si>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</si>
  <si>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</si>
  <si>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</si>
  <si>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</si>
  <si>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</si>
  <si>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</si>
  <si>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</si>
  <si>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</si>
  <si>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</si>
  <si>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</si>
  <si>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</si>
  <si>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</si>
  <si>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</si>
  <si>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</si>
  <si>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</si>
  <si>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</si>
  <si>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</si>
  <si>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</si>
  <si>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</si>
  <si>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</si>
  <si>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</si>
  <si>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</si>
  <si>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</si>
  <si>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</si>
  <si>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</si>
  <si>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</si>
  <si>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</si>
  <si>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</si>
  <si>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</si>
  <si>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</si>
  <si>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</si>
  <si>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</si>
  <si>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</si>
  <si>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</si>
  <si>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</si>
  <si>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</si>
  <si>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</si>
  <si>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</si>
  <si>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</si>
  <si>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</si>
  <si>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</si>
  <si>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</si>
  <si>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</si>
  <si>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</si>
  <si>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</si>
  <si>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</si>
  <si>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</si>
  <si>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</si>
  <si>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</si>
  <si>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</si>
  <si>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</si>
  <si>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</si>
  <si>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</si>
  <si>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</si>
  <si>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</si>
  <si>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</si>
  <si>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</si>
  <si>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</si>
  <si>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</si>
  <si>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</si>
  <si>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</si>
  <si>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</si>
  <si>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</si>
  <si>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</si>
  <si>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</si>
  <si>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</si>
  <si>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</si>
  <si>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</si>
  <si>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</si>
  <si>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</si>
  <si>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</si>
  <si>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</si>
  <si>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</si>
  <si>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</si>
  <si>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</si>
  <si>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</si>
  <si>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</si>
  <si>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</si>
  <si>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</si>
  <si>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</si>
  <si>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</si>
  <si>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</si>
  <si>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</si>
  <si>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</si>
  <si>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</si>
  <si>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</si>
  <si>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</si>
  <si>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</si>
  <si>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</si>
  <si>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</si>
  <si>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</si>
  <si>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</si>
  <si>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</si>
  <si>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</si>
  <si>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</si>
  <si>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</si>
  <si>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</si>
  <si>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</si>
  <si>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</si>
  <si>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</si>
  <si>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</si>
  <si>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</si>
  <si>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</si>
  <si>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</si>
  <si>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</si>
  <si>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</si>
  <si>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</si>
  <si>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</si>
  <si>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</si>
  <si>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</si>
  <si>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</si>
  <si>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</si>
  <si>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</si>
  <si>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</si>
  <si>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</si>
  <si>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</si>
  <si>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</si>
  <si>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</si>
  <si>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</si>
  <si>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</si>
  <si>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</si>
  <si>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</si>
  <si>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</si>
  <si>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</si>
  <si>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</si>
  <si>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</si>
  <si>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</si>
  <si>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</si>
  <si>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</si>
  <si>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</si>
  <si>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</si>
  <si>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</si>
  <si>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</si>
  <si>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</si>
  <si>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</si>
  <si>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</si>
  <si>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</si>
  <si>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</si>
  <si>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</si>
  <si>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</si>
  <si>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</si>
  <si>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</si>
  <si>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</si>
  <si>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</si>
  <si>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</si>
  <si>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</si>
  <si>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</si>
  <si>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</si>
  <si>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</si>
  <si>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</si>
  <si>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</si>
  <si>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</si>
  <si>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</si>
  <si>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</si>
  <si>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</si>
  <si>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</si>
  <si>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</si>
  <si>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</si>
  <si>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</si>
  <si>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</si>
  <si>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</si>
  <si>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</si>
  <si>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</si>
  <si>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</si>
  <si>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</si>
  <si>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</si>
  <si>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</si>
  <si>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</si>
  <si>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</si>
  <si>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</si>
  <si>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</si>
  <si>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</si>
  <si>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</si>
  <si>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</si>
  <si>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</si>
  <si>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</si>
  <si>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</si>
  <si>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</si>
  <si>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</si>
  <si>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</si>
  <si>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</si>
  <si>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</si>
  <si>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</si>
  <si>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</si>
  <si>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</si>
  <si>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</si>
  <si>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</si>
  <si>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</si>
  <si>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</si>
  <si>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</si>
  <si>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</si>
  <si>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</si>
  <si>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</si>
  <si>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</si>
  <si>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</si>
  <si>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</si>
  <si>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</si>
  <si>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</si>
  <si>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</si>
  <si>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</si>
  <si>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</si>
  <si>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</si>
  <si>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</si>
  <si>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</si>
  <si>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</si>
  <si>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</si>
  <si>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</si>
  <si>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</si>
  <si>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</si>
  <si>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</si>
  <si>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</si>
  <si>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</si>
  <si>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</si>
  <si>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</si>
  <si>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</si>
  <si>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</si>
  <si>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</si>
  <si>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</si>
  <si>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</si>
  <si>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</si>
  <si>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</si>
  <si>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</si>
  <si>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</si>
  <si>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</si>
  <si>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</si>
  <si>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</si>
  <si>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</si>
  <si>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</si>
  <si>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</si>
  <si>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</si>
  <si>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</si>
  <si>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</si>
  <si>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</si>
  <si>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</si>
  <si>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</si>
  <si>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</si>
  <si>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</si>
  <si>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</si>
  <si>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</si>
  <si>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</si>
  <si>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</si>
  <si>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</si>
  <si>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</si>
  <si>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</si>
  <si>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</si>
  <si>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</si>
  <si>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</si>
  <si>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</si>
  <si>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</si>
  <si>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</si>
  <si>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</si>
  <si>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</si>
  <si>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</si>
  <si>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</si>
  <si>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</si>
  <si>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</si>
  <si>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</si>
  <si>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</si>
  <si>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</si>
  <si>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</si>
  <si>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</si>
  <si>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</si>
  <si>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</si>
  <si>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</si>
  <si>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</si>
  <si>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</si>
  <si>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</si>
  <si>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</si>
  <si>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</si>
  <si>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</si>
  <si>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</si>
  <si>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</si>
  <si>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</si>
  <si>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</si>
  <si>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</si>
  <si>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</si>
  <si>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</si>
  <si>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</si>
  <si>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</si>
  <si>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</si>
  <si>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</si>
  <si>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</si>
  <si>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</si>
  <si>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</si>
  <si>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</si>
  <si>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</si>
  <si>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</si>
  <si>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</si>
  <si>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</si>
  <si>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</si>
  <si>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</si>
  <si>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</si>
  <si>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</si>
  <si>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</si>
  <si>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</si>
  <si>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</si>
  <si>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</si>
  <si>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</si>
  <si>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</si>
  <si>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</si>
  <si>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</si>
  <si>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</si>
  <si>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</si>
  <si>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</si>
  <si>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</si>
  <si>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</si>
  <si>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</si>
  <si>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</si>
  <si>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</si>
  <si>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</si>
  <si>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</si>
  <si>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</si>
  <si>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</si>
  <si>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</si>
  <si>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</si>
  <si>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</si>
  <si>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</si>
  <si>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</si>
  <si>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</si>
  <si>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</si>
  <si>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</si>
  <si>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</si>
  <si>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</si>
  <si>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</si>
  <si>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</si>
  <si>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</si>
  <si>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</si>
  <si>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</si>
  <si>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</si>
  <si>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</si>
  <si>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</si>
  <si>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</si>
  <si>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</si>
  <si>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</si>
  <si>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</si>
  <si>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</si>
  <si>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</si>
  <si>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</si>
  <si>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</si>
  <si>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</si>
  <si>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</si>
  <si>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</si>
  <si>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</si>
  <si>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</si>
  <si>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</si>
  <si>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</si>
  <si>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</si>
  <si>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</si>
  <si>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</si>
  <si>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</si>
  <si>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</si>
  <si>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</si>
  <si>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</si>
  <si>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</si>
  <si>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</si>
  <si>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</si>
  <si>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</si>
  <si>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</si>
  <si>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</si>
  <si>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</si>
  <si>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</si>
  <si>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</si>
  <si>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</si>
  <si>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</si>
  <si>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</si>
  <si>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</si>
  <si>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</si>
  <si>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</si>
  <si>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</si>
  <si>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</si>
  <si>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</si>
  <si>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</si>
  <si>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</si>
  <si>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</si>
  <si>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</si>
  <si>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</si>
  <si>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</si>
  <si>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</si>
  <si>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</si>
  <si>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</si>
  <si>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</si>
  <si>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</si>
  <si>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</si>
  <si>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</si>
  <si>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</si>
  <si>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</si>
  <si>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</si>
  <si>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</si>
  <si>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</si>
  <si>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</si>
  <si>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</si>
  <si>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</si>
  <si>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</si>
  <si>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</si>
  <si>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</si>
  <si>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</si>
  <si>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</si>
  <si>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</si>
  <si>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</si>
  <si>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</si>
  <si>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</si>
  <si>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</si>
  <si>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</si>
  <si>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</si>
  <si>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</si>
  <si>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</si>
  <si>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</si>
  <si>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</si>
  <si>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</si>
  <si>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</si>
  <si>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</si>
  <si>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</si>
  <si>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</si>
  <si>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</si>
  <si>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</si>
  <si>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</si>
  <si>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</si>
  <si>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</si>
  <si>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</si>
  <si>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</si>
  <si>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</si>
  <si>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</si>
  <si>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</si>
  <si>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</si>
  <si>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</si>
  <si>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</si>
  <si>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</si>
  <si>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</si>
  <si>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</si>
  <si>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</si>
  <si>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</si>
  <si>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</si>
  <si>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</si>
  <si>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</si>
  <si>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</si>
  <si>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</si>
  <si>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</si>
  <si>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</si>
  <si>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</si>
  <si>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</si>
  <si>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</si>
  <si>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</si>
  <si>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</si>
  <si>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</si>
  <si>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</si>
  <si>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</si>
  <si>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</si>
  <si>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</si>
  <si>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</si>
  <si>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</si>
  <si>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</si>
  <si>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</si>
  <si>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</si>
  <si>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</si>
  <si>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</si>
  <si>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</si>
  <si>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</si>
  <si>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</si>
  <si>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</si>
  <si>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</si>
  <si>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</si>
  <si>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</si>
  <si>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</si>
  <si>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</si>
  <si>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</si>
  <si>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</si>
  <si>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</si>
  <si>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</si>
  <si>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</si>
  <si>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</si>
  <si>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</si>
  <si>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</si>
  <si>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</si>
  <si>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</si>
  <si>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</si>
  <si>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</si>
  <si>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</si>
  <si>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</si>
  <si>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</si>
  <si>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</si>
  <si>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</si>
  <si>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</si>
  <si>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</si>
  <si>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</si>
  <si>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</si>
  <si>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</si>
  <si>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</si>
  <si>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</si>
  <si>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</si>
  <si>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</si>
  <si>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</si>
  <si>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</si>
  <si>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</si>
  <si>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</si>
  <si>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</si>
  <si>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</si>
  <si>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</si>
  <si>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</si>
  <si>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</si>
  <si>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</si>
  <si>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</si>
  <si>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</si>
  <si>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</si>
  <si>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</si>
  <si>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</si>
  <si>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</si>
  <si>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</si>
  <si>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</si>
  <si>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</si>
  <si>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</si>
  <si>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</si>
  <si>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</si>
  <si>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</si>
  <si>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</si>
  <si>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</si>
  <si>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</si>
  <si>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</si>
  <si>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</si>
  <si>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</si>
  <si>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</si>
  <si>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2024年度政府性基金预算支出决算功能分类录入表</t>
  </si>
  <si>
    <t>简表08表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</si>
  <si>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</si>
  <si>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</si>
  <si>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</si>
  <si>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</si>
  <si>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</si>
  <si>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</si>
  <si>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</si>
  <si>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</si>
  <si>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</si>
  <si>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</si>
  <si>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</si>
  <si>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</si>
  <si>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</si>
  <si>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</si>
  <si>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</si>
  <si>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</si>
  <si>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</si>
  <si>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</si>
  <si>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</si>
  <si>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</si>
  <si>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</si>
  <si>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</si>
  <si>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</si>
  <si>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</si>
  <si>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</si>
  <si>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</si>
  <si>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</si>
  <si>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</si>
  <si>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</si>
  <si>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</si>
  <si>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</si>
  <si>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</si>
  <si>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</si>
  <si>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</si>
  <si>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</si>
  <si>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</si>
  <si>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</si>
  <si>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</si>
  <si>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</si>
  <si>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</si>
  <si>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</si>
  <si>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</si>
  <si>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</si>
  <si>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</si>
  <si>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</si>
  <si>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</si>
  <si>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</si>
  <si>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</si>
  <si>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</si>
  <si>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</si>
  <si>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</si>
  <si>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</si>
  <si>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</si>
  <si>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</si>
  <si>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</si>
  <si>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</si>
  <si>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</si>
  <si>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</si>
  <si>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</si>
  <si>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</si>
  <si>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</si>
  <si>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</si>
  <si>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</si>
  <si>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</si>
  <si>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</si>
  <si>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</si>
  <si>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</si>
  <si>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</si>
  <si>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</si>
  <si>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</si>
  <si>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</si>
  <si>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</si>
  <si>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</si>
  <si>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</si>
  <si>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</si>
  <si>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</si>
  <si>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</si>
  <si>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</si>
  <si>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</si>
  <si>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</si>
  <si>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</si>
  <si>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</si>
  <si>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</si>
  <si>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</si>
  <si>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</si>
  <si>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</si>
  <si>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</si>
  <si>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</si>
  <si>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</si>
  <si>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</si>
  <si>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</si>
  <si>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</si>
  <si>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</si>
  <si>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</si>
  <si>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</si>
  <si>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</si>
  <si>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</si>
  <si>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</si>
  <si>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</si>
  <si>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</si>
  <si>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</si>
  <si>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</si>
  <si>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</si>
  <si>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</si>
  <si>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</si>
  <si>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</si>
  <si>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</si>
  <si>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</si>
  <si>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</si>
  <si>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</si>
  <si>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</si>
  <si>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</si>
  <si>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</si>
  <si>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</si>
  <si>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</si>
  <si>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</si>
  <si>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</si>
  <si>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</si>
  <si>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</si>
  <si>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</si>
  <si>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</si>
  <si>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</si>
  <si>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</si>
  <si>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</si>
  <si>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</si>
  <si>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</si>
  <si>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</si>
  <si>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</si>
  <si>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</si>
  <si>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</si>
  <si>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</si>
  <si>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</si>
  <si>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</si>
  <si>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</si>
  <si>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</si>
  <si>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</si>
  <si>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</si>
  <si>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</si>
  <si>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</si>
  <si>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</si>
  <si>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</si>
  <si>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</si>
  <si>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</si>
  <si>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</si>
  <si>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</si>
  <si>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</si>
  <si>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</si>
  <si>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</si>
  <si>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</si>
  <si>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</si>
  <si>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</si>
  <si>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</si>
  <si>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</si>
  <si>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</si>
  <si>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</si>
  <si>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</si>
  <si>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</si>
  <si>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</si>
  <si>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</si>
  <si>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</si>
  <si>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</si>
  <si>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</si>
  <si>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</si>
  <si>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</si>
  <si>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</si>
  <si>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</si>
  <si>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</si>
  <si>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</si>
  <si>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</si>
  <si>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</si>
  <si>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</si>
  <si>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</si>
  <si>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</si>
  <si>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</si>
  <si>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</si>
  <si>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</si>
  <si>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</si>
  <si>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</si>
  <si>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</si>
  <si>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</si>
  <si>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</si>
  <si>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</si>
  <si>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</si>
  <si>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</si>
  <si>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</si>
  <si>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</si>
  <si>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</si>
  <si>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</si>
  <si>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</si>
  <si>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</si>
  <si>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</si>
  <si>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</si>
  <si>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</si>
  <si>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</si>
  <si>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</si>
  <si>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</si>
  <si>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</si>
  <si>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</si>
  <si>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</si>
  <si>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</si>
  <si>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</si>
  <si>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</si>
  <si>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</si>
  <si>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</si>
  <si>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</si>
  <si>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</si>
  <si>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</si>
  <si>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</si>
  <si>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</si>
  <si>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</si>
  <si>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</si>
  <si>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</si>
  <si>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</si>
  <si>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</si>
  <si>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</si>
  <si>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</si>
  <si>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</si>
  <si>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</si>
  <si>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</si>
  <si>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</si>
  <si>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</si>
  <si>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</si>
  <si>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</si>
  <si>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</si>
  <si>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</si>
  <si>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</si>
  <si>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</si>
  <si>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</si>
  <si>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</si>
  <si>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</si>
  <si>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</si>
  <si>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</si>
  <si>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</si>
  <si>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</si>
  <si>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</si>
  <si>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</si>
  <si>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</si>
  <si>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</si>
  <si>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</si>
  <si>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</si>
  <si>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</si>
  <si>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</si>
  <si>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</si>
  <si>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</si>
  <si>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</si>
  <si>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</si>
  <si>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</si>
  <si>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</si>
  <si>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</si>
  <si>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</si>
  <si>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</si>
  <si>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</si>
  <si>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</si>
  <si>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</si>
  <si>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</si>
  <si>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</si>
  <si>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</si>
  <si>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</si>
  <si>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</si>
  <si>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</si>
  <si>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</si>
  <si>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</si>
  <si>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</si>
  <si>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</si>
  <si>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</si>
  <si>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</si>
  <si>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</si>
  <si>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</si>
  <si>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</si>
  <si>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</si>
  <si>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</si>
  <si>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</si>
  <si>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</si>
  <si>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</si>
  <si>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</si>
  <si>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</si>
  <si>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</si>
  <si>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</si>
  <si>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</si>
  <si>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</si>
  <si>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2024年度国有资本经营预算支出决算功能分类录入表</t>
  </si>
  <si>
    <t>简表09表</t>
  </si>
  <si>
    <t>预算数</t>
  </si>
  <si>
    <t>调整预算数</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</si>
  <si>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</si>
  <si>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</si>
  <si>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</si>
  <si>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</si>
  <si>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</si>
  <si>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</si>
  <si>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</si>
  <si>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</si>
  <si>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</si>
  <si>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</si>
  <si>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</si>
  <si>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</si>
  <si>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</si>
  <si>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</si>
  <si>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</si>
  <si>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</si>
  <si>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</si>
  <si>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</si>
  <si>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</si>
  <si>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</si>
  <si>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</si>
  <si>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</si>
  <si>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</si>
  <si>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</si>
  <si>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</si>
  <si>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</si>
  <si>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2024年一般公共预算(基本)支出决算经济分类录入表</t>
  </si>
  <si>
    <t>简表10表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</si>
  <si>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</si>
  <si>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</si>
  <si>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</si>
  <si>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</si>
  <si>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</si>
  <si>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</si>
  <si>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</si>
  <si>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</si>
  <si>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</si>
  <si>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</si>
  <si>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</si>
  <si>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</si>
  <si>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</si>
  <si>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</si>
  <si>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</si>
  <si>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</si>
  <si>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</si>
  <si>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</si>
  <si>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</si>
  <si>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</si>
  <si>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</si>
  <si>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</si>
  <si>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</si>
  <si>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</si>
  <si>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</si>
  <si>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</si>
  <si>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</si>
  <si>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</si>
  <si>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</si>
  <si>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</si>
  <si>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</si>
  <si>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</si>
  <si>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</si>
  <si>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</si>
  <si>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</si>
  <si>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</si>
  <si>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</si>
  <si>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</si>
  <si>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</si>
  <si>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</si>
  <si>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</si>
  <si>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</si>
  <si>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</si>
  <si>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</si>
  <si>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</si>
  <si>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</si>
  <si>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</si>
  <si>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</si>
  <si>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</si>
  <si>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</si>
  <si>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</si>
  <si>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</si>
  <si>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</si>
  <si>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</si>
  <si>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</si>
  <si>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</si>
  <si>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</si>
  <si>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</si>
  <si>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</si>
  <si>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2024年一般公共预算(基本)支出预算经济分类录入表</t>
  </si>
  <si>
    <t>简表11表</t>
  </si>
  <si>
    <t>预备费及预留</t>
  </si>
  <si>
    <t xml:space="preserve">  预备费</t>
  </si>
  <si>
    <t xml:space="preserve">  预留</t>
  </si>
  <si>
    <t>2024年度一般公共预算收入预算变动情况录入表</t>
  </si>
  <si>
    <t>简表12表</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</si>
  <si>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</si>
  <si>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</si>
  <si>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</si>
  <si>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</si>
  <si>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</si>
  <si>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</si>
  <si>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</si>
  <si>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</si>
  <si>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</si>
  <si>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</si>
  <si>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</si>
  <si>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</si>
  <si>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</si>
  <si>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</si>
  <si>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</si>
  <si>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</si>
  <si>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</si>
  <si>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2024年度一般公共预算支出预算情况表</t>
  </si>
  <si>
    <t>简表13表</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</si>
  <si>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</si>
  <si>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</si>
  <si>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</si>
  <si>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</si>
  <si>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</si>
  <si>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</si>
  <si>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</si>
  <si>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</si>
  <si>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</si>
  <si>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</si>
  <si>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</si>
  <si>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</si>
  <si>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</si>
  <si>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</si>
  <si>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</si>
  <si>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</si>
  <si>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</si>
  <si>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</si>
  <si>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</si>
  <si>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</si>
  <si>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</si>
  <si>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</si>
  <si>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</si>
  <si>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</si>
  <si>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</si>
  <si>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</si>
  <si>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</si>
  <si>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</si>
  <si>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</si>
  <si>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</si>
  <si>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</si>
  <si>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</si>
  <si>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</si>
  <si>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</si>
  <si>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</si>
  <si>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</si>
  <si>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</si>
  <si>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2024年度政府性基金预算收支及结余情况录入表</t>
  </si>
  <si>
    <t>简表14表</t>
  </si>
  <si>
    <t>收入项目</t>
  </si>
  <si>
    <t>上级补助收入</t>
  </si>
  <si>
    <t>下级上解收入</t>
  </si>
  <si>
    <t>待偿债再融资专项债券上年结余</t>
  </si>
  <si>
    <t>上年结余收入</t>
  </si>
  <si>
    <t>调入资金</t>
  </si>
  <si>
    <t>债务收入</t>
  </si>
  <si>
    <t>债务转贷收入</t>
  </si>
  <si>
    <t>省补助计划单列市收入</t>
  </si>
  <si>
    <t>计划单列市上解省收入</t>
  </si>
  <si>
    <t>动用偿债备付金</t>
  </si>
  <si>
    <t>支出项目</t>
  </si>
  <si>
    <t>补助下级支出</t>
  </si>
  <si>
    <t>上解上级支出</t>
  </si>
  <si>
    <t>调出资金</t>
  </si>
  <si>
    <t>债务还本支出</t>
  </si>
  <si>
    <t>债务转贷支出</t>
  </si>
  <si>
    <t>省补助计划单列市支出</t>
  </si>
  <si>
    <t>计划单列市上解省支出</t>
  </si>
  <si>
    <t>偿债备付金</t>
  </si>
  <si>
    <t>结余项目</t>
  </si>
  <si>
    <t>待偿债再融资专项债券结余</t>
  </si>
  <si>
    <t>年终结余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</si>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</sst>
</file>

<file path=xl/styles.xml><?xml version="1.0" encoding="utf-8"?>
<styleSheet xmlns="http://schemas.openxmlformats.org/spreadsheetml/2006/main">
  <numFmts count="4">
    <numFmt numFmtId="176" formatCode="&quot;￥&quot;* _-#,##0.00;&quot;￥&quot;* \-#,##0.00;&quot;￥&quot;* _-&quot;-&quot;??;@"/>
    <numFmt numFmtId="177" formatCode="* #,##0;* \-#,##0;* &quot;-&quot;;@"/>
    <numFmt numFmtId="178" formatCode="* #,##0.00;* \-#,##0.00;* &quot;-&quot;??;@"/>
    <numFmt numFmtId="179" formatCode="&quot;￥&quot;* _-#,##0;&quot;￥&quot;* \-#,##0;&quot;￥&quot;* _-&quot;-&quot;;@"/>
  </numFmts>
  <fonts count="32">
    <font>
      <sz val="11"/>
      <color rgb="FF000000"/>
      <name val="宋体"/>
      <charset val="134"/>
      <scheme val="minor"/>
    </font>
    <font>
      <b/>
      <sz val="18"/>
      <name val="宋体"/>
      <charset val="134"/>
    </font>
    <font>
      <sz val="12"/>
      <name val="宋体"/>
      <charset val="134"/>
    </font>
    <font>
      <sz val="10"/>
      <name val="宋体"/>
      <charset val="134"/>
    </font>
    <font>
      <b/>
      <sz val="10"/>
      <name val="宋体"/>
      <charset val="134"/>
    </font>
    <font>
      <b/>
      <sz val="10"/>
      <color rgb="FF000000"/>
      <name val="宋体"/>
      <charset val="134"/>
    </font>
    <font>
      <sz val="10"/>
      <color rgb="FF000000"/>
      <name val="宋体"/>
      <charset val="134"/>
    </font>
    <font>
      <b/>
      <sz val="18"/>
      <color rgb="FF000000"/>
      <name val="宋体"/>
      <charset val="134"/>
    </font>
    <font>
      <b/>
      <sz val="20"/>
      <name val="宋体"/>
      <charset val="134"/>
    </font>
    <font>
      <sz val="11"/>
      <name val="宋体"/>
      <charset val="134"/>
    </font>
    <font>
      <sz val="12"/>
      <color rgb="FF000000"/>
      <name val="宋体"/>
      <charset val="134"/>
    </font>
    <font>
      <sz val="11"/>
      <color theme="1"/>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000000"/>
      <name val="Calibri"/>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40">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solid">
        <fgColor rgb="FFBFBFBF"/>
        <bgColor indexed="64"/>
      </patternFill>
    </fill>
    <fill>
      <patternFill patternType="solid">
        <fgColor rgb="FFFFFFFF"/>
        <bgColor indexed="64"/>
      </patternFill>
    </fill>
    <fill>
      <patternFill patternType="solid">
        <fgColor theme="0" tint="-0.25"/>
        <bgColor indexed="64"/>
      </patternFill>
    </fill>
    <fill>
      <patternFill patternType="solid">
        <fgColor rgb="FF66FF99"/>
        <bgColor indexed="64"/>
      </patternFill>
    </fill>
    <fill>
      <patternFill patternType="solid">
        <fgColor theme="8" tint="0.6"/>
        <bgColor indexed="64"/>
      </patternFill>
    </fill>
    <fill>
      <patternFill patternType="solid">
        <fgColor theme="4" tint="0.6"/>
        <bgColor indexed="64"/>
      </patternFill>
    </fill>
    <fill>
      <patternFill patternType="solid">
        <fgColor rgb="FFA5A5A5"/>
        <bgColor indexed="64"/>
      </patternFill>
    </fill>
    <fill>
      <patternFill patternType="solid">
        <fgColor theme="6" tint="0.6"/>
        <bgColor indexed="64"/>
      </patternFill>
    </fill>
    <fill>
      <patternFill patternType="solid">
        <fgColor theme="9" tint="0.6"/>
        <bgColor indexed="64"/>
      </patternFill>
    </fill>
    <fill>
      <patternFill patternType="solid">
        <fgColor theme="7" tint="0.6"/>
        <bgColor indexed="64"/>
      </patternFill>
    </fill>
    <fill>
      <patternFill patternType="solid">
        <fgColor theme="5" tint="0.6"/>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4"/>
        <bgColor indexed="64"/>
      </patternFill>
    </fill>
    <fill>
      <patternFill patternType="solid">
        <fgColor rgb="FFFFEB9C"/>
        <bgColor indexed="64"/>
      </patternFill>
    </fill>
    <fill>
      <patternFill patternType="solid">
        <fgColor theme="7" tint="0.4"/>
        <bgColor indexed="64"/>
      </patternFill>
    </fill>
    <fill>
      <patternFill patternType="solid">
        <fgColor theme="5" tint="0.4"/>
        <bgColor indexed="64"/>
      </patternFill>
    </fill>
    <fill>
      <patternFill patternType="solid">
        <fgColor rgb="FFFFCC99"/>
        <bgColor indexed="64"/>
      </patternFill>
    </fill>
    <fill>
      <patternFill patternType="solid">
        <fgColor theme="4" tint="0.8"/>
        <bgColor indexed="64"/>
      </patternFill>
    </fill>
    <fill>
      <patternFill patternType="solid">
        <fgColor theme="8" tint="0.8"/>
        <bgColor indexed="64"/>
      </patternFill>
    </fill>
    <fill>
      <patternFill patternType="solid">
        <fgColor theme="6" tint="0.8"/>
        <bgColor indexed="64"/>
      </patternFill>
    </fill>
    <fill>
      <patternFill patternType="solid">
        <fgColor theme="8" tint="0.4"/>
        <bgColor indexed="64"/>
      </patternFill>
    </fill>
    <fill>
      <patternFill patternType="solid">
        <fgColor theme="4" tint="0.4"/>
        <bgColor indexed="64"/>
      </patternFill>
    </fill>
    <fill>
      <patternFill patternType="solid">
        <fgColor theme="6" tint="0.4"/>
        <bgColor indexed="64"/>
      </patternFill>
    </fill>
    <fill>
      <patternFill patternType="solid">
        <fgColor theme="7" tint="0.8"/>
        <bgColor indexed="64"/>
      </patternFill>
    </fill>
    <fill>
      <patternFill patternType="solid">
        <fgColor theme="5" tint="0.8"/>
        <bgColor indexed="64"/>
      </patternFill>
    </fill>
    <fill>
      <patternFill patternType="solid">
        <fgColor rgb="FFC6EFCE"/>
        <bgColor indexed="64"/>
      </patternFill>
    </fill>
    <fill>
      <patternFill patternType="solid">
        <fgColor theme="9" tint="0.8"/>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11" fillId="0" borderId="0">
      <alignment vertical="center"/>
    </xf>
    <xf numFmtId="179" fontId="16" fillId="0" borderId="0">
      <alignment vertical="top"/>
    </xf>
    <xf numFmtId="0" fontId="12" fillId="32" borderId="0">
      <alignment vertical="top"/>
    </xf>
    <xf numFmtId="0" fontId="28" fillId="29" borderId="19">
      <alignment vertical="top"/>
    </xf>
    <xf numFmtId="176" fontId="16" fillId="0" borderId="0">
      <alignment vertical="top"/>
    </xf>
    <xf numFmtId="177" fontId="16" fillId="0" borderId="0">
      <alignment vertical="top"/>
    </xf>
    <xf numFmtId="0" fontId="12" fillId="12" borderId="0">
      <alignment vertical="top"/>
    </xf>
    <xf numFmtId="0" fontId="20" fillId="16" borderId="0">
      <alignment vertical="top"/>
    </xf>
    <xf numFmtId="178" fontId="16" fillId="0" borderId="0">
      <alignment vertical="top"/>
    </xf>
    <xf numFmtId="0" fontId="21" fillId="35" borderId="0">
      <alignment vertical="top"/>
    </xf>
    <xf numFmtId="0" fontId="26" fillId="0" borderId="0">
      <alignment vertical="top"/>
    </xf>
    <xf numFmtId="9" fontId="16" fillId="0" borderId="0">
      <alignment vertical="top"/>
    </xf>
    <xf numFmtId="0" fontId="19" fillId="0" borderId="0">
      <alignment vertical="top"/>
    </xf>
    <xf numFmtId="0" fontId="16" fillId="21" borderId="16">
      <alignment vertical="top"/>
    </xf>
    <xf numFmtId="0" fontId="21" fillId="28" borderId="0">
      <alignment vertical="top"/>
    </xf>
    <xf numFmtId="0" fontId="18" fillId="0" borderId="0">
      <alignment vertical="top"/>
    </xf>
    <xf numFmtId="0" fontId="15" fillId="0" borderId="0">
      <alignment vertical="top"/>
    </xf>
    <xf numFmtId="0" fontId="25" fillId="0" borderId="0">
      <alignment vertical="top"/>
    </xf>
    <xf numFmtId="0" fontId="17" fillId="0" borderId="0">
      <alignment vertical="top"/>
    </xf>
    <xf numFmtId="0" fontId="23" fillId="0" borderId="14">
      <alignment vertical="top"/>
    </xf>
    <xf numFmtId="0" fontId="14" fillId="0" borderId="14">
      <alignment vertical="top"/>
    </xf>
    <xf numFmtId="0" fontId="21" fillId="34" borderId="0">
      <alignment vertical="top"/>
    </xf>
    <xf numFmtId="0" fontId="18" fillId="0" borderId="18">
      <alignment vertical="top"/>
    </xf>
    <xf numFmtId="0" fontId="21" fillId="27" borderId="0">
      <alignment vertical="top"/>
    </xf>
    <xf numFmtId="0" fontId="22" fillId="20" borderId="15">
      <alignment vertical="top"/>
    </xf>
    <xf numFmtId="0" fontId="29" fillId="20" borderId="19">
      <alignment vertical="top"/>
    </xf>
    <xf numFmtId="0" fontId="13" fillId="11" borderId="13">
      <alignment vertical="top"/>
    </xf>
    <xf numFmtId="0" fontId="12" fillId="39" borderId="0">
      <alignment vertical="top"/>
    </xf>
    <xf numFmtId="0" fontId="21" fillId="24" borderId="0">
      <alignment vertical="top"/>
    </xf>
    <xf numFmtId="0" fontId="30" fillId="0" borderId="20">
      <alignment vertical="top"/>
    </xf>
    <xf numFmtId="0" fontId="24" fillId="0" borderId="17">
      <alignment vertical="top"/>
    </xf>
    <xf numFmtId="0" fontId="31" fillId="38" borderId="0">
      <alignment vertical="top"/>
    </xf>
    <xf numFmtId="0" fontId="27" fillId="26" borderId="0">
      <alignment vertical="top"/>
    </xf>
    <xf numFmtId="0" fontId="12" fillId="31" borderId="0">
      <alignment vertical="top"/>
    </xf>
    <xf numFmtId="0" fontId="21" fillId="19" borderId="0">
      <alignment vertical="top"/>
    </xf>
    <xf numFmtId="0" fontId="12" fillId="30" borderId="0">
      <alignment vertical="top"/>
    </xf>
    <xf numFmtId="0" fontId="12" fillId="10" borderId="0">
      <alignment vertical="top"/>
    </xf>
    <xf numFmtId="0" fontId="12" fillId="37" borderId="0">
      <alignment vertical="top"/>
    </xf>
    <xf numFmtId="0" fontId="12" fillId="15" borderId="0">
      <alignment vertical="top"/>
    </xf>
    <xf numFmtId="0" fontId="21" fillId="18" borderId="0">
      <alignment vertical="top"/>
    </xf>
    <xf numFmtId="0" fontId="21" fillId="23" borderId="0">
      <alignment vertical="top"/>
    </xf>
    <xf numFmtId="0" fontId="12" fillId="36" borderId="0">
      <alignment vertical="top"/>
    </xf>
    <xf numFmtId="0" fontId="12" fillId="14" borderId="0">
      <alignment vertical="top"/>
    </xf>
    <xf numFmtId="0" fontId="21" fillId="17" borderId="0">
      <alignment vertical="top"/>
    </xf>
    <xf numFmtId="0" fontId="12" fillId="9" borderId="0">
      <alignment vertical="top"/>
    </xf>
    <xf numFmtId="0" fontId="21" fillId="33" borderId="0">
      <alignment vertical="top"/>
    </xf>
    <xf numFmtId="0" fontId="21" fillId="22" borderId="0">
      <alignment vertical="top"/>
    </xf>
    <xf numFmtId="0" fontId="12" fillId="13" borderId="0">
      <alignment vertical="top"/>
    </xf>
    <xf numFmtId="0" fontId="21" fillId="25" borderId="0">
      <alignment vertical="top"/>
    </xf>
    <xf numFmtId="0" fontId="0" fillId="0" borderId="0">
      <alignment vertical="top"/>
    </xf>
  </cellStyleXfs>
  <cellXfs count="81">
    <xf numFmtId="0" fontId="0" fillId="0" borderId="0" xfId="49" applyNumberFormat="1" applyFont="1">
      <alignment vertical="top"/>
    </xf>
    <xf numFmtId="0" fontId="1" fillId="0" borderId="0" xfId="49" applyNumberFormat="1" applyFont="1" applyAlignment="1">
      <alignment horizontal="center" vertical="center"/>
    </xf>
    <xf numFmtId="0" fontId="2" fillId="0" borderId="0" xfId="49" applyNumberFormat="1" applyFont="1" applyAlignment="1">
      <alignment horizontal="center"/>
    </xf>
    <xf numFmtId="0" fontId="3" fillId="0" borderId="0" xfId="49" applyNumberFormat="1" applyFont="1" applyAlignment="1">
      <alignment horizontal="center" vertical="center"/>
    </xf>
    <xf numFmtId="0" fontId="3" fillId="0" borderId="1" xfId="49" applyNumberFormat="1" applyFont="1" applyBorder="1" applyAlignment="1">
      <alignment horizontal="center" vertical="center"/>
    </xf>
    <xf numFmtId="0" fontId="4" fillId="2" borderId="2" xfId="49" applyNumberFormat="1" applyFont="1" applyFill="1" applyBorder="1" applyAlignment="1">
      <alignment horizontal="center" vertical="center" wrapText="1"/>
    </xf>
    <xf numFmtId="0" fontId="3" fillId="2" borderId="2" xfId="49" applyNumberFormat="1" applyFont="1" applyFill="1" applyBorder="1" applyAlignment="1">
      <alignment horizontal="left" vertical="center"/>
    </xf>
    <xf numFmtId="0" fontId="4" fillId="2" borderId="2" xfId="49" applyNumberFormat="1" applyFont="1" applyFill="1" applyBorder="1" applyAlignment="1">
      <alignment horizontal="center" vertical="center"/>
    </xf>
    <xf numFmtId="3" fontId="3" fillId="3" borderId="2" xfId="49" applyNumberFormat="1" applyFont="1" applyFill="1" applyBorder="1" applyAlignment="1">
      <alignment horizontal="right" vertical="center"/>
    </xf>
    <xf numFmtId="3" fontId="3" fillId="4" borderId="2" xfId="49" applyNumberFormat="1" applyFont="1" applyFill="1" applyBorder="1" applyAlignment="1">
      <alignment horizontal="right" vertical="center"/>
    </xf>
    <xf numFmtId="0" fontId="3" fillId="2" borderId="2" xfId="49" applyNumberFormat="1" applyFont="1" applyFill="1" applyBorder="1" applyAlignment="1">
      <alignment horizontal="right" vertical="center"/>
    </xf>
    <xf numFmtId="3" fontId="3" fillId="2" borderId="2" xfId="49" applyNumberFormat="1" applyFont="1" applyFill="1" applyBorder="1" applyAlignment="1">
      <alignment horizontal="right" vertical="center"/>
    </xf>
    <xf numFmtId="0" fontId="4" fillId="2" borderId="3" xfId="49" applyNumberFormat="1" applyFont="1" applyFill="1" applyBorder="1" applyAlignment="1">
      <alignment horizontal="center" vertical="center" wrapText="1"/>
    </xf>
    <xf numFmtId="0" fontId="4" fillId="2" borderId="4"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3" fontId="3" fillId="3" borderId="6" xfId="49" applyNumberFormat="1" applyFont="1" applyFill="1" applyBorder="1" applyAlignment="1">
      <alignment horizontal="right" vertical="center"/>
    </xf>
    <xf numFmtId="0" fontId="4" fillId="2" borderId="7" xfId="49" applyNumberFormat="1" applyFont="1" applyFill="1" applyBorder="1" applyAlignment="1">
      <alignment horizontal="center" vertical="center"/>
    </xf>
    <xf numFmtId="3" fontId="3" fillId="4" borderId="6" xfId="49" applyNumberFormat="1" applyFont="1" applyFill="1" applyBorder="1" applyAlignment="1">
      <alignment horizontal="right" vertical="center"/>
    </xf>
    <xf numFmtId="0" fontId="3" fillId="2" borderId="7" xfId="49" applyNumberFormat="1" applyFont="1" applyFill="1" applyBorder="1" applyAlignment="1">
      <alignment horizontal="left" vertical="center"/>
    </xf>
    <xf numFmtId="0" fontId="5" fillId="2" borderId="4" xfId="49" applyNumberFormat="1" applyFont="1" applyFill="1" applyBorder="1" applyAlignment="1">
      <alignment horizontal="center" vertical="center" wrapText="1"/>
    </xf>
    <xf numFmtId="0" fontId="5" fillId="2" borderId="8" xfId="49" applyNumberFormat="1" applyFont="1" applyFill="1" applyBorder="1" applyAlignment="1">
      <alignment horizontal="center" vertical="center" wrapText="1"/>
    </xf>
    <xf numFmtId="3" fontId="0" fillId="3" borderId="2" xfId="49" applyNumberFormat="1" applyFont="1" applyFill="1" applyBorder="1">
      <alignment vertical="top"/>
    </xf>
    <xf numFmtId="3" fontId="0" fillId="4" borderId="2" xfId="49" applyNumberFormat="1" applyFont="1" applyFill="1" applyBorder="1">
      <alignment vertical="top"/>
    </xf>
    <xf numFmtId="3" fontId="0" fillId="2" borderId="2" xfId="49" applyNumberFormat="1" applyFont="1" applyFill="1" applyBorder="1">
      <alignment vertical="top"/>
    </xf>
    <xf numFmtId="0" fontId="1" fillId="0" borderId="0" xfId="49" applyNumberFormat="1" applyFont="1" applyAlignment="1">
      <alignment horizontal="center" vertical="center" wrapText="1"/>
    </xf>
    <xf numFmtId="0" fontId="3" fillId="0" borderId="0" xfId="49" applyNumberFormat="1" applyFont="1" applyAlignment="1">
      <alignment horizontal="right" vertical="center"/>
    </xf>
    <xf numFmtId="1" fontId="3" fillId="3" borderId="2" xfId="49" applyNumberFormat="1" applyFont="1" applyFill="1" applyBorder="1" applyAlignment="1">
      <alignment horizontal="right" vertical="center"/>
    </xf>
    <xf numFmtId="0" fontId="4" fillId="2" borderId="2" xfId="49" applyNumberFormat="1" applyFont="1" applyFill="1" applyBorder="1" applyAlignment="1">
      <alignment horizontal="left" vertical="center"/>
    </xf>
    <xf numFmtId="1" fontId="3" fillId="4" borderId="2" xfId="49" applyNumberFormat="1" applyFont="1" applyFill="1" applyBorder="1" applyAlignment="1">
      <alignment horizontal="right" vertical="center"/>
    </xf>
    <xf numFmtId="0" fontId="3" fillId="2" borderId="2" xfId="49" applyNumberFormat="1" applyFont="1" applyFill="1" applyBorder="1" applyAlignment="1">
      <alignment horizontal="center" vertical="center"/>
    </xf>
    <xf numFmtId="0" fontId="4" fillId="2" borderId="9" xfId="49" applyNumberFormat="1" applyFont="1" applyFill="1" applyBorder="1" applyAlignment="1">
      <alignment horizontal="center" vertical="center"/>
    </xf>
    <xf numFmtId="0" fontId="4" fillId="2" borderId="9" xfId="49" applyNumberFormat="1" applyFont="1" applyFill="1" applyBorder="1" applyAlignment="1">
      <alignment horizontal="center" vertical="center" wrapText="1"/>
    </xf>
    <xf numFmtId="0" fontId="4" fillId="2" borderId="7" xfId="49" applyNumberFormat="1" applyFont="1" applyFill="1" applyBorder="1" applyAlignment="1">
      <alignment horizontal="center" vertical="center" wrapText="1"/>
    </xf>
    <xf numFmtId="3" fontId="6" fillId="3" borderId="2" xfId="49" applyNumberFormat="1" applyFont="1" applyFill="1" applyBorder="1" applyAlignment="1">
      <alignment horizontal="right" vertical="center"/>
    </xf>
    <xf numFmtId="0" fontId="3" fillId="5" borderId="2" xfId="49" applyNumberFormat="1" applyFont="1" applyFill="1" applyBorder="1" applyAlignment="1">
      <alignment horizontal="left" vertical="center"/>
    </xf>
    <xf numFmtId="0" fontId="4" fillId="5" borderId="2" xfId="49" applyNumberFormat="1" applyFont="1" applyFill="1" applyBorder="1" applyAlignment="1">
      <alignment horizontal="left" vertical="center"/>
    </xf>
    <xf numFmtId="0" fontId="7" fillId="0" borderId="0" xfId="49" applyNumberFormat="1" applyFont="1" applyAlignment="1">
      <alignment horizontal="center" vertical="center"/>
    </xf>
    <xf numFmtId="3" fontId="3" fillId="4" borderId="9" xfId="49" applyNumberFormat="1" applyFont="1" applyFill="1" applyBorder="1" applyAlignment="1">
      <alignment horizontal="right" vertical="center"/>
    </xf>
    <xf numFmtId="0" fontId="4" fillId="2" borderId="7" xfId="49" applyNumberFormat="1" applyFont="1" applyFill="1" applyBorder="1" applyAlignment="1">
      <alignment horizontal="left" vertical="center"/>
    </xf>
    <xf numFmtId="3" fontId="3" fillId="4" borderId="4" xfId="49" applyNumberFormat="1" applyFont="1" applyFill="1" applyBorder="1" applyAlignment="1">
      <alignment horizontal="right" vertical="center"/>
    </xf>
    <xf numFmtId="0" fontId="3" fillId="2" borderId="9" xfId="49" applyNumberFormat="1" applyFont="1" applyFill="1" applyBorder="1" applyAlignment="1">
      <alignment horizontal="left" vertical="center"/>
    </xf>
    <xf numFmtId="0" fontId="4" fillId="2" borderId="9" xfId="49" applyNumberFormat="1" applyFont="1" applyFill="1" applyBorder="1" applyAlignment="1">
      <alignment horizontal="left" vertical="center"/>
    </xf>
    <xf numFmtId="0" fontId="2" fillId="0" borderId="0" xfId="49" applyNumberFormat="1" applyFont="1" applyAlignment="1"/>
    <xf numFmtId="0" fontId="3" fillId="0" borderId="0" xfId="49" applyNumberFormat="1" applyFont="1" applyAlignment="1">
      <alignment vertical="center"/>
    </xf>
    <xf numFmtId="0" fontId="2" fillId="0" borderId="0" xfId="49" applyNumberFormat="1" applyFont="1" applyAlignment="1">
      <alignment vertical="center"/>
    </xf>
    <xf numFmtId="0" fontId="4" fillId="2" borderId="7" xfId="49" applyNumberFormat="1" applyFont="1" applyFill="1" applyBorder="1" applyAlignment="1">
      <alignment vertical="center"/>
    </xf>
    <xf numFmtId="0" fontId="4" fillId="2" borderId="10" xfId="49" applyNumberFormat="1" applyFont="1" applyFill="1" applyBorder="1" applyAlignment="1">
      <alignment vertical="center"/>
    </xf>
    <xf numFmtId="0" fontId="3" fillId="2" borderId="7" xfId="49" applyNumberFormat="1" applyFont="1" applyFill="1" applyBorder="1" applyAlignment="1">
      <alignment vertical="center"/>
    </xf>
    <xf numFmtId="0" fontId="3" fillId="2" borderId="10" xfId="49" applyNumberFormat="1" applyFont="1" applyFill="1" applyBorder="1" applyAlignment="1">
      <alignment vertical="center"/>
    </xf>
    <xf numFmtId="0" fontId="4" fillId="2" borderId="10" xfId="49" applyNumberFormat="1" applyFont="1" applyFill="1" applyBorder="1" applyAlignment="1">
      <alignment horizontal="left" vertical="center"/>
    </xf>
    <xf numFmtId="0" fontId="3" fillId="2" borderId="11" xfId="49" applyNumberFormat="1" applyFont="1" applyFill="1" applyBorder="1" applyAlignment="1">
      <alignment vertical="center"/>
    </xf>
    <xf numFmtId="0" fontId="3" fillId="2" borderId="12" xfId="49" applyNumberFormat="1" applyFont="1" applyFill="1" applyBorder="1" applyAlignment="1">
      <alignment vertical="center"/>
    </xf>
    <xf numFmtId="0" fontId="3" fillId="0" borderId="0" xfId="49" applyNumberFormat="1" applyFont="1" applyAlignment="1">
      <alignment horizontal="left" vertical="center"/>
    </xf>
    <xf numFmtId="0" fontId="4" fillId="2" borderId="2" xfId="49" applyNumberFormat="1" applyFont="1" applyFill="1" applyBorder="1" applyAlignment="1">
      <alignment vertical="center"/>
    </xf>
    <xf numFmtId="3" fontId="3" fillId="3" borderId="4" xfId="49" applyNumberFormat="1" applyFont="1" applyFill="1" applyBorder="1" applyAlignment="1">
      <alignment horizontal="right" vertical="center"/>
    </xf>
    <xf numFmtId="0" fontId="3" fillId="2" borderId="2" xfId="49" applyNumberFormat="1" applyFont="1" applyFill="1" applyBorder="1" applyAlignment="1">
      <alignment vertical="center"/>
    </xf>
    <xf numFmtId="3" fontId="2" fillId="2" borderId="2" xfId="49" applyNumberFormat="1" applyFont="1" applyFill="1" applyBorder="1" applyAlignment="1"/>
    <xf numFmtId="0" fontId="2" fillId="0" borderId="0" xfId="49" applyNumberFormat="1" applyFont="1" applyAlignment="1">
      <alignment horizontal="right"/>
    </xf>
    <xf numFmtId="0" fontId="3" fillId="6" borderId="0" xfId="49" applyNumberFormat="1" applyFont="1" applyFill="1" applyAlignment="1">
      <alignment horizontal="right" vertical="center"/>
    </xf>
    <xf numFmtId="0" fontId="3" fillId="7" borderId="2" xfId="49" applyNumberFormat="1" applyFont="1" applyFill="1" applyBorder="1" applyAlignment="1">
      <alignment horizontal="left" vertical="center"/>
    </xf>
    <xf numFmtId="0" fontId="4" fillId="7" borderId="2" xfId="49" applyNumberFormat="1" applyFont="1" applyFill="1" applyBorder="1" applyAlignment="1">
      <alignment vertical="center"/>
    </xf>
    <xf numFmtId="0" fontId="3" fillId="7" borderId="2" xfId="49" applyNumberFormat="1" applyFont="1" applyFill="1" applyBorder="1" applyAlignment="1">
      <alignment vertical="center"/>
    </xf>
    <xf numFmtId="0" fontId="3" fillId="7" borderId="7" xfId="49" applyNumberFormat="1" applyFont="1" applyFill="1" applyBorder="1" applyAlignment="1">
      <alignment horizontal="left" vertical="center"/>
    </xf>
    <xf numFmtId="0" fontId="4" fillId="7" borderId="2" xfId="49" applyNumberFormat="1" applyFont="1" applyFill="1" applyBorder="1" applyAlignment="1">
      <alignment horizontal="center" vertical="center"/>
    </xf>
    <xf numFmtId="0" fontId="3" fillId="7" borderId="7" xfId="49" applyNumberFormat="1" applyFont="1" applyFill="1" applyBorder="1" applyAlignment="1">
      <alignment vertical="center"/>
    </xf>
    <xf numFmtId="0" fontId="3" fillId="2" borderId="6" xfId="49" applyNumberFormat="1" applyFont="1" applyFill="1" applyBorder="1" applyAlignment="1">
      <alignment vertical="center"/>
    </xf>
    <xf numFmtId="0" fontId="2" fillId="2" borderId="2" xfId="49" applyNumberFormat="1" applyFont="1" applyFill="1" applyBorder="1" applyAlignment="1"/>
    <xf numFmtId="0" fontId="8" fillId="0" borderId="0" xfId="49" applyNumberFormat="1" applyFont="1" applyAlignment="1">
      <alignment horizontal="center" vertical="center"/>
    </xf>
    <xf numFmtId="0" fontId="9" fillId="8" borderId="2" xfId="49" applyNumberFormat="1" applyFont="1" applyFill="1" applyBorder="1" applyAlignment="1">
      <alignment horizontal="left" vertical="center"/>
    </xf>
    <xf numFmtId="0" fontId="2" fillId="0" borderId="0" xfId="49" applyNumberFormat="1" applyFont="1" applyAlignment="1">
      <alignment horizontal="right" vertical="center"/>
    </xf>
    <xf numFmtId="49" fontId="9" fillId="4" borderId="1" xfId="49" applyNumberFormat="1" applyFont="1" applyFill="1" applyBorder="1" applyAlignment="1">
      <alignment horizontal="left" vertical="center"/>
    </xf>
    <xf numFmtId="49" fontId="9" fillId="4" borderId="10" xfId="49" applyNumberFormat="1" applyFont="1" applyFill="1" applyBorder="1" applyAlignment="1">
      <alignment horizontal="left" vertical="center"/>
    </xf>
    <xf numFmtId="0" fontId="9" fillId="4" borderId="12" xfId="49" applyFont="1" applyFill="1" applyBorder="1" applyAlignment="1">
      <alignment horizontal="left" vertical="center"/>
    </xf>
    <xf numFmtId="0" fontId="9" fillId="4" borderId="1" xfId="49" applyFont="1" applyFill="1" applyBorder="1" applyAlignment="1">
      <alignment horizontal="left" vertical="center"/>
    </xf>
    <xf numFmtId="3" fontId="9" fillId="4" borderId="10" xfId="49" applyNumberFormat="1" applyFont="1" applyFill="1" applyBorder="1" applyAlignment="1">
      <alignment horizontal="left" vertical="center"/>
    </xf>
    <xf numFmtId="3" fontId="9" fillId="4" borderId="12" xfId="49" applyNumberFormat="1" applyFont="1" applyFill="1" applyBorder="1" applyAlignment="1">
      <alignment horizontal="left" vertical="center"/>
    </xf>
    <xf numFmtId="3" fontId="9" fillId="4" borderId="1" xfId="49" applyNumberFormat="1" applyFont="1" applyFill="1" applyBorder="1" applyAlignment="1">
      <alignment horizontal="left" vertical="center"/>
    </xf>
    <xf numFmtId="49" fontId="9" fillId="8" borderId="2" xfId="49" applyNumberFormat="1" applyFont="1" applyFill="1" applyBorder="1" applyAlignment="1">
      <alignment horizontal="left" vertical="center"/>
    </xf>
    <xf numFmtId="0" fontId="10" fillId="0" borderId="0" xfId="49" applyNumberFormat="1" applyFont="1" applyAlignment="1"/>
    <xf numFmtId="49" fontId="10" fillId="0" borderId="0" xfId="49" applyNumberFormat="1" applyFont="1" applyAlignment="1"/>
    <xf numFmtId="14" fontId="10"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9"/>
  <sheetViews>
    <sheetView showZeros="0" workbookViewId="0">
      <selection activeCell="A1" sqref="A1"/>
    </sheetView>
  </sheetViews>
  <sheetFormatPr defaultColWidth="10.2833333333333" defaultRowHeight="12.75" customHeight="1"/>
  <cols>
    <col min="1" max="1" width="21.1416666666667" style="78" customWidth="1"/>
    <col min="2" max="2" width="23.2833333333333" style="79" customWidth="1"/>
    <col min="3" max="6" width="3.70833333333333" style="78" customWidth="1"/>
    <col min="7" max="11" width="10.2833333333333" style="78"/>
    <col min="12" max="12" width="10.7083333333333" style="78" customWidth="1"/>
  </cols>
  <sheetData>
    <row r="1" s="78" customFormat="1" customHeight="1" spans="1:12">
      <c r="A1"/>
      <c r="B1" s="79"/>
      <c r="C1"/>
      <c r="D1"/>
      <c r="E1"/>
      <c r="F1"/>
      <c r="G1" t="s">
        <v>0</v>
      </c>
      <c r="H1" t="s">
        <v>1</v>
      </c>
      <c r="I1" t="s">
        <v>2</v>
      </c>
      <c r="J1"/>
      <c r="K1"/>
      <c r="L1"/>
    </row>
    <row r="2" s="78" customFormat="1" customHeight="1" spans="1:12">
      <c r="A2" s="78" t="s">
        <v>3</v>
      </c>
      <c r="B2" s="79" t="s">
        <v>4</v>
      </c>
      <c r="C2" s="79"/>
      <c r="D2"/>
      <c r="E2"/>
      <c r="F2"/>
      <c r="G2" t="s">
        <v>5</v>
      </c>
      <c r="H2" t="s">
        <v>6</v>
      </c>
      <c r="I2" t="s">
        <v>7</v>
      </c>
      <c r="J2"/>
      <c r="K2"/>
      <c r="L2"/>
    </row>
    <row r="3" s="78" customFormat="1" customHeight="1" spans="1:12">
      <c r="A3" s="78" t="s">
        <v>8</v>
      </c>
      <c r="B3" s="79" t="s">
        <v>9</v>
      </c>
      <c r="C3"/>
      <c r="D3"/>
      <c r="E3"/>
      <c r="F3"/>
      <c r="G3" t="s">
        <v>10</v>
      </c>
      <c r="H3" t="s">
        <v>11</v>
      </c>
      <c r="I3" t="s">
        <v>12</v>
      </c>
      <c r="J3"/>
      <c r="K3"/>
      <c r="L3"/>
    </row>
    <row r="4" s="78" customFormat="1" customHeight="1" spans="1:12">
      <c r="A4" s="78" t="s">
        <v>13</v>
      </c>
      <c r="B4" s="79" t="s">
        <v>14</v>
      </c>
      <c r="C4"/>
      <c r="D4"/>
      <c r="E4"/>
      <c r="F4"/>
      <c r="G4" t="s">
        <v>15</v>
      </c>
      <c r="H4" t="s">
        <v>16</v>
      </c>
      <c r="I4" t="s">
        <v>17</v>
      </c>
      <c r="J4"/>
      <c r="K4"/>
      <c r="L4"/>
    </row>
    <row r="5" s="78" customFormat="1" customHeight="1" spans="1:12">
      <c r="A5" s="78" t="s">
        <v>18</v>
      </c>
      <c r="B5" s="79" t="s">
        <v>19</v>
      </c>
      <c r="C5"/>
      <c r="D5"/>
      <c r="E5"/>
      <c r="F5"/>
      <c r="G5" t="s">
        <v>20</v>
      </c>
      <c r="H5" t="s">
        <v>21</v>
      </c>
      <c r="I5" t="s">
        <v>22</v>
      </c>
      <c r="J5"/>
      <c r="K5"/>
      <c r="L5"/>
    </row>
    <row r="6" s="78" customFormat="1" customHeight="1" spans="1:12">
      <c r="A6" s="78" t="s">
        <v>23</v>
      </c>
      <c r="B6" s="79" t="s">
        <v>24</v>
      </c>
      <c r="C6"/>
      <c r="D6"/>
      <c r="E6"/>
      <c r="F6"/>
      <c r="G6" t="s">
        <v>25</v>
      </c>
      <c r="H6" t="s">
        <v>26</v>
      </c>
      <c r="I6" t="s">
        <v>27</v>
      </c>
      <c r="J6"/>
      <c r="K6"/>
      <c r="L6"/>
    </row>
    <row r="7" s="78" customFormat="1" customHeight="1" spans="1:12">
      <c r="A7" s="78" t="s">
        <v>28</v>
      </c>
      <c r="B7" s="79" t="s">
        <v>29</v>
      </c>
      <c r="C7"/>
      <c r="D7"/>
      <c r="E7"/>
      <c r="F7"/>
      <c r="G7" t="s">
        <v>30</v>
      </c>
      <c r="H7" t="s">
        <v>31</v>
      </c>
      <c r="I7" t="s">
        <v>32</v>
      </c>
      <c r="J7"/>
      <c r="K7"/>
      <c r="L7" s="80"/>
    </row>
    <row r="8" s="78" customFormat="1" customHeight="1" spans="1:12">
      <c r="A8" s="78" t="s">
        <v>33</v>
      </c>
      <c r="B8" s="79" t="s">
        <v>29</v>
      </c>
      <c r="C8"/>
      <c r="D8"/>
      <c r="E8"/>
      <c r="F8"/>
      <c r="G8" t="s">
        <v>34</v>
      </c>
      <c r="H8" t="s">
        <v>35</v>
      </c>
      <c r="I8" t="s">
        <v>36</v>
      </c>
      <c r="J8"/>
      <c r="K8"/>
      <c r="L8"/>
    </row>
    <row r="9" s="78" customFormat="1" customHeight="1" spans="1:12">
      <c r="A9" s="78" t="s">
        <v>37</v>
      </c>
      <c r="B9" s="79" t="s">
        <v>38</v>
      </c>
      <c r="C9"/>
      <c r="D9"/>
      <c r="E9"/>
      <c r="F9"/>
      <c r="G9" t="s">
        <v>39</v>
      </c>
      <c r="H9" t="s">
        <v>40</v>
      </c>
      <c r="I9" t="s">
        <v>41</v>
      </c>
      <c r="J9"/>
      <c r="K9"/>
      <c r="L9"/>
    </row>
    <row r="10" s="78" customFormat="1" customHeight="1" spans="1:12">
      <c r="A10" s="78" t="s">
        <v>42</v>
      </c>
      <c r="B10" s="79" t="s">
        <v>43</v>
      </c>
      <c r="C10"/>
      <c r="D10"/>
      <c r="E10"/>
      <c r="F10"/>
      <c r="G10" t="s">
        <v>44</v>
      </c>
      <c r="H10" t="s">
        <v>44</v>
      </c>
      <c r="I10" t="s">
        <v>45</v>
      </c>
      <c r="J10"/>
      <c r="K10"/>
      <c r="L10"/>
    </row>
    <row r="11" s="78" customFormat="1" customHeight="1" spans="1:12">
      <c r="A11" s="78" t="s">
        <v>46</v>
      </c>
      <c r="B11" s="79" t="s">
        <v>47</v>
      </c>
      <c r="C11"/>
      <c r="D11"/>
      <c r="E11"/>
      <c r="F11"/>
      <c r="G11" t="s">
        <v>48</v>
      </c>
      <c r="H11" t="s">
        <v>48</v>
      </c>
      <c r="I11" t="s">
        <v>49</v>
      </c>
      <c r="J11"/>
      <c r="K11"/>
      <c r="L11"/>
    </row>
    <row r="12" s="78" customFormat="1" customHeight="1" spans="1:12">
      <c r="A12" s="78" t="s">
        <v>46</v>
      </c>
      <c r="B12" s="79" t="s">
        <v>50</v>
      </c>
      <c r="C12"/>
      <c r="D12"/>
      <c r="E12"/>
      <c r="F12"/>
      <c r="G12" t="s">
        <v>51</v>
      </c>
      <c r="H12" t="s">
        <v>51</v>
      </c>
      <c r="I12" t="s">
        <v>52</v>
      </c>
      <c r="J12"/>
      <c r="K12"/>
      <c r="L12"/>
    </row>
    <row r="13" s="78" customFormat="1" customHeight="1" spans="1:12">
      <c r="A13" s="78" t="s">
        <v>53</v>
      </c>
      <c r="B13" s="79" t="s">
        <v>47</v>
      </c>
      <c r="C13"/>
      <c r="D13"/>
      <c r="E13"/>
      <c r="F13"/>
      <c r="G13" t="s">
        <v>54</v>
      </c>
      <c r="H13" t="s">
        <v>55</v>
      </c>
      <c r="I13" t="s">
        <v>56</v>
      </c>
      <c r="J13"/>
      <c r="K13"/>
      <c r="L13"/>
    </row>
    <row r="14" s="78" customFormat="1" customHeight="1" spans="1:12">
      <c r="A14" t="s">
        <v>57</v>
      </c>
      <c r="B14" s="79" t="s">
        <v>50</v>
      </c>
      <c r="C14"/>
      <c r="D14"/>
      <c r="E14"/>
      <c r="F14"/>
      <c r="G14" t="s">
        <v>58</v>
      </c>
      <c r="H14" t="s">
        <v>59</v>
      </c>
      <c r="I14" t="s">
        <v>60</v>
      </c>
      <c r="J14"/>
      <c r="K14"/>
      <c r="L14"/>
    </row>
    <row r="15" s="78" customFormat="1" customHeight="1" spans="1:12">
      <c r="A15" s="78" t="s">
        <v>61</v>
      </c>
      <c r="B15" s="79" t="s">
        <v>47</v>
      </c>
      <c r="C15"/>
      <c r="D15"/>
      <c r="E15"/>
      <c r="F15"/>
      <c r="G15" t="s">
        <v>62</v>
      </c>
      <c r="H15" t="s">
        <v>63</v>
      </c>
      <c r="I15" t="s">
        <v>64</v>
      </c>
      <c r="J15"/>
      <c r="K15"/>
      <c r="L15"/>
    </row>
    <row r="16" s="78" customFormat="1" customHeight="1" spans="1:12">
      <c r="A16" s="78" t="s">
        <v>65</v>
      </c>
      <c r="B16" s="79" t="s">
        <v>66</v>
      </c>
      <c r="C16"/>
      <c r="D16"/>
      <c r="E16"/>
      <c r="F16"/>
      <c r="G16" t="s">
        <v>67</v>
      </c>
      <c r="H16" t="s">
        <v>68</v>
      </c>
      <c r="I16" t="s">
        <v>69</v>
      </c>
      <c r="J16"/>
      <c r="K16"/>
      <c r="L16"/>
    </row>
    <row r="17" s="78" customFormat="1" customHeight="1" spans="1:12">
      <c r="A17" s="78" t="s">
        <v>70</v>
      </c>
      <c r="B17" s="79" t="s">
        <v>71</v>
      </c>
      <c r="C17"/>
      <c r="D17"/>
      <c r="E17"/>
      <c r="F17"/>
      <c r="G17" t="s">
        <v>72</v>
      </c>
      <c r="H17" t="s">
        <v>73</v>
      </c>
      <c r="I17" t="s">
        <v>74</v>
      </c>
      <c r="J17"/>
      <c r="K17"/>
      <c r="L17"/>
    </row>
    <row r="18" s="78" customFormat="1" customHeight="1" spans="1:12">
      <c r="A18" s="78" t="s">
        <v>75</v>
      </c>
      <c r="B18" s="79" t="s">
        <v>76</v>
      </c>
      <c r="C18"/>
      <c r="D18"/>
      <c r="E18"/>
      <c r="F18"/>
      <c r="G18"/>
      <c r="H18"/>
      <c r="I18"/>
      <c r="J18"/>
      <c r="K18"/>
      <c r="L18"/>
    </row>
    <row r="19" s="78" customFormat="1" customHeight="1" spans="1:12">
      <c r="A19" s="78" t="s">
        <v>77</v>
      </c>
      <c r="B19" s="79" t="s">
        <v>78</v>
      </c>
      <c r="C19"/>
      <c r="D19"/>
      <c r="E19"/>
      <c r="F19"/>
      <c r="G19"/>
      <c r="H19"/>
      <c r="I19"/>
      <c r="J19"/>
      <c r="K19"/>
      <c r="L19"/>
    </row>
  </sheetData>
  <sheetProtection autoFilter="0" objects="1"/>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19"/>
  <sheetViews>
    <sheetView showGridLines="0" showZeros="0" workbookViewId="0">
      <selection activeCell="C21" sqref="C21"/>
    </sheetView>
  </sheetViews>
  <sheetFormatPr defaultColWidth="13.85" defaultRowHeight="15.55" customHeight="1" outlineLevelCol="3"/>
  <cols>
    <col min="1" max="1" width="62.1416666666667" style="42" customWidth="1"/>
    <col min="2" max="2" width="26.2833333333333" style="42" customWidth="1"/>
    <col min="3" max="3" width="62.1416666666667" style="42" customWidth="1"/>
    <col min="4" max="4" width="26.2833333333333" style="42" customWidth="1"/>
  </cols>
  <sheetData>
    <row r="1" ht="15.75" customHeight="1" spans="1:4">
      <c r="A1" s="43" t="s">
        <v>1000</v>
      </c>
      <c r="B1" s="43"/>
      <c r="C1" s="44"/>
      <c r="D1"/>
    </row>
    <row r="2" ht="42.75" customHeight="1" spans="1:4">
      <c r="A2" s="1" t="str">
        <f>'##BASEINFO'!$B$2&amp;"度"&amp;'##BASEINFO'!$B$7&amp;"区域间转移性收支表"</f>
        <v>2024年度沅江市区域间转移性收支表</v>
      </c>
      <c r="B2" s="1"/>
      <c r="C2" s="1"/>
      <c r="D2" s="1"/>
    </row>
    <row r="3" ht="17.25" customHeight="1" spans="1:4">
      <c r="A3" s="43"/>
      <c r="B3"/>
      <c r="C3" s="44"/>
      <c r="D3" s="25" t="str">
        <f>"单位："&amp;'##BASEINFO'!$B$19</f>
        <v>单位：万元</v>
      </c>
    </row>
    <row r="4" ht="17.25" customHeight="1" spans="1:4">
      <c r="A4" s="7" t="s">
        <v>182</v>
      </c>
      <c r="B4" s="30" t="s">
        <v>129</v>
      </c>
      <c r="C4" s="7" t="s">
        <v>182</v>
      </c>
      <c r="D4" s="30" t="s">
        <v>129</v>
      </c>
    </row>
    <row r="5" ht="17.25" customHeight="1" spans="1:4">
      <c r="A5" s="45" t="s">
        <v>1001</v>
      </c>
      <c r="B5" s="8">
        <f>SUM(B6:B11,B14:B18,B21:B22,B25:B26,B29:B32,B35:B47)</f>
        <v>0</v>
      </c>
      <c r="C5" s="46" t="s">
        <v>1002</v>
      </c>
      <c r="D5" s="8">
        <f>SUM(D6:D11,D14:D18,D21:D22,D25:D26,D29:D32,D35:D47)</f>
        <v>0</v>
      </c>
    </row>
    <row r="6" ht="17.25" customHeight="1" spans="1:4">
      <c r="A6" s="47" t="s">
        <v>1003</v>
      </c>
      <c r="B6" s="8">
        <f t="shared" ref="B6:B10" si="0">B49+B92+B135+B178</f>
        <v>0</v>
      </c>
      <c r="C6" s="48" t="s">
        <v>1003</v>
      </c>
      <c r="D6" s="8">
        <f t="shared" ref="D6:D10" si="1">D49+D92+D135+D178</f>
        <v>0</v>
      </c>
    </row>
    <row r="7" ht="17.25" customHeight="1" spans="1:4">
      <c r="A7" s="47" t="s">
        <v>1004</v>
      </c>
      <c r="B7" s="8">
        <f t="shared" si="0"/>
        <v>0</v>
      </c>
      <c r="C7" s="48" t="s">
        <v>1004</v>
      </c>
      <c r="D7" s="8">
        <f t="shared" si="1"/>
        <v>0</v>
      </c>
    </row>
    <row r="8" ht="17.25" customHeight="1" spans="1:4">
      <c r="A8" s="47" t="s">
        <v>1005</v>
      </c>
      <c r="B8" s="8">
        <f t="shared" si="0"/>
        <v>0</v>
      </c>
      <c r="C8" s="48" t="s">
        <v>1005</v>
      </c>
      <c r="D8" s="8">
        <f t="shared" si="1"/>
        <v>0</v>
      </c>
    </row>
    <row r="9" ht="17.25" customHeight="1" spans="1:4">
      <c r="A9" s="47" t="s">
        <v>1006</v>
      </c>
      <c r="B9" s="8">
        <f t="shared" si="0"/>
        <v>0</v>
      </c>
      <c r="C9" s="48" t="s">
        <v>1006</v>
      </c>
      <c r="D9" s="8">
        <f t="shared" si="1"/>
        <v>0</v>
      </c>
    </row>
    <row r="10" ht="17.25" customHeight="1" spans="1:4">
      <c r="A10" s="47" t="s">
        <v>1007</v>
      </c>
      <c r="B10" s="8">
        <f t="shared" si="0"/>
        <v>0</v>
      </c>
      <c r="C10" s="48" t="s">
        <v>1007</v>
      </c>
      <c r="D10" s="8">
        <f t="shared" si="1"/>
        <v>0</v>
      </c>
    </row>
    <row r="11" ht="17.25" customHeight="1" spans="1:4">
      <c r="A11" s="47" t="s">
        <v>1008</v>
      </c>
      <c r="B11" s="8">
        <f>SUM(B12:B13)</f>
        <v>0</v>
      </c>
      <c r="C11" s="48" t="s">
        <v>1008</v>
      </c>
      <c r="D11" s="8">
        <f>SUM(D12:D13)</f>
        <v>0</v>
      </c>
    </row>
    <row r="12" ht="17.25" customHeight="1" spans="1:4">
      <c r="A12" s="47" t="s">
        <v>1009</v>
      </c>
      <c r="B12" s="8">
        <f t="shared" ref="B12:B17" si="2">B55+B98+B141+B184</f>
        <v>0</v>
      </c>
      <c r="C12" s="48" t="s">
        <v>1010</v>
      </c>
      <c r="D12" s="8">
        <f t="shared" ref="D12:D17" si="3">D55+D98+D141+D184</f>
        <v>0</v>
      </c>
    </row>
    <row r="13" ht="17.25" customHeight="1" spans="1:4">
      <c r="A13" s="47" t="s">
        <v>1011</v>
      </c>
      <c r="B13" s="8">
        <f t="shared" si="2"/>
        <v>0</v>
      </c>
      <c r="C13" s="48" t="s">
        <v>1012</v>
      </c>
      <c r="D13" s="8">
        <f t="shared" si="3"/>
        <v>0</v>
      </c>
    </row>
    <row r="14" ht="17.25" customHeight="1" spans="1:4">
      <c r="A14" s="47" t="s">
        <v>1013</v>
      </c>
      <c r="B14" s="8">
        <f t="shared" si="2"/>
        <v>0</v>
      </c>
      <c r="C14" s="48" t="s">
        <v>1013</v>
      </c>
      <c r="D14" s="8">
        <f t="shared" si="3"/>
        <v>0</v>
      </c>
    </row>
    <row r="15" ht="17.25" customHeight="1" spans="1:4">
      <c r="A15" s="47" t="s">
        <v>1014</v>
      </c>
      <c r="B15" s="8">
        <f t="shared" si="2"/>
        <v>0</v>
      </c>
      <c r="C15" s="48" t="s">
        <v>1014</v>
      </c>
      <c r="D15" s="8">
        <f t="shared" si="3"/>
        <v>0</v>
      </c>
    </row>
    <row r="16" ht="17.25" customHeight="1" spans="1:4">
      <c r="A16" s="47" t="s">
        <v>1015</v>
      </c>
      <c r="B16" s="8">
        <f t="shared" si="2"/>
        <v>0</v>
      </c>
      <c r="C16" s="48" t="s">
        <v>1015</v>
      </c>
      <c r="D16" s="8">
        <f t="shared" si="3"/>
        <v>0</v>
      </c>
    </row>
    <row r="17" ht="17.25" customHeight="1" spans="1:4">
      <c r="A17" s="47" t="s">
        <v>1016</v>
      </c>
      <c r="B17" s="8">
        <f t="shared" si="2"/>
        <v>0</v>
      </c>
      <c r="C17" s="48" t="s">
        <v>1016</v>
      </c>
      <c r="D17" s="8">
        <f t="shared" si="3"/>
        <v>0</v>
      </c>
    </row>
    <row r="18" ht="17.25" customHeight="1" spans="1:4">
      <c r="A18" s="47" t="s">
        <v>1017</v>
      </c>
      <c r="B18" s="8">
        <f>SUM(B19:B20)</f>
        <v>0</v>
      </c>
      <c r="C18" s="48" t="s">
        <v>1017</v>
      </c>
      <c r="D18" s="8">
        <f>SUM(D19:D20)</f>
        <v>0</v>
      </c>
    </row>
    <row r="19" ht="17.25" customHeight="1" spans="1:4">
      <c r="A19" s="47" t="s">
        <v>1018</v>
      </c>
      <c r="B19" s="8">
        <f t="shared" ref="B19:B21" si="4">B62+B105+B148+B191</f>
        <v>0</v>
      </c>
      <c r="C19" s="48" t="s">
        <v>1019</v>
      </c>
      <c r="D19" s="8">
        <f t="shared" ref="D19:D21" si="5">D62+D105+D148+D191</f>
        <v>0</v>
      </c>
    </row>
    <row r="20" ht="17.25" customHeight="1" spans="1:4">
      <c r="A20" s="47" t="s">
        <v>1020</v>
      </c>
      <c r="B20" s="8">
        <f t="shared" si="4"/>
        <v>0</v>
      </c>
      <c r="C20" s="48" t="s">
        <v>1021</v>
      </c>
      <c r="D20" s="8">
        <f t="shared" si="5"/>
        <v>0</v>
      </c>
    </row>
    <row r="21" ht="17.25" customHeight="1" spans="1:4">
      <c r="A21" s="47" t="s">
        <v>1022</v>
      </c>
      <c r="B21" s="8">
        <f t="shared" si="4"/>
        <v>0</v>
      </c>
      <c r="C21" s="48" t="s">
        <v>1022</v>
      </c>
      <c r="D21" s="8">
        <f t="shared" si="5"/>
        <v>0</v>
      </c>
    </row>
    <row r="22" ht="17.25" customHeight="1" spans="1:4">
      <c r="A22" s="47" t="s">
        <v>1023</v>
      </c>
      <c r="B22" s="8">
        <f>SUM(B23:B24)</f>
        <v>0</v>
      </c>
      <c r="C22" s="48" t="s">
        <v>1023</v>
      </c>
      <c r="D22" s="8">
        <f>SUM(D23:D24)</f>
        <v>0</v>
      </c>
    </row>
    <row r="23" ht="17.25" customHeight="1" spans="1:4">
      <c r="A23" s="47" t="s">
        <v>1024</v>
      </c>
      <c r="B23" s="8">
        <f t="shared" ref="B23:B25" si="6">B66+B109+B152+B195</f>
        <v>0</v>
      </c>
      <c r="C23" s="48" t="s">
        <v>1025</v>
      </c>
      <c r="D23" s="8">
        <f t="shared" ref="D23:D25" si="7">D66+D109+D152+D195</f>
        <v>0</v>
      </c>
    </row>
    <row r="24" ht="17.25" customHeight="1" spans="1:4">
      <c r="A24" s="47" t="s">
        <v>1026</v>
      </c>
      <c r="B24" s="8">
        <f t="shared" si="6"/>
        <v>0</v>
      </c>
      <c r="C24" s="48" t="s">
        <v>1027</v>
      </c>
      <c r="D24" s="8">
        <f t="shared" si="7"/>
        <v>0</v>
      </c>
    </row>
    <row r="25" ht="17.25" customHeight="1" spans="1:4">
      <c r="A25" s="47" t="s">
        <v>1028</v>
      </c>
      <c r="B25" s="8">
        <f t="shared" si="6"/>
        <v>0</v>
      </c>
      <c r="C25" s="48" t="s">
        <v>1028</v>
      </c>
      <c r="D25" s="8">
        <f t="shared" si="7"/>
        <v>0</v>
      </c>
    </row>
    <row r="26" ht="17.25" customHeight="1" spans="1:4">
      <c r="A26" s="47" t="s">
        <v>1029</v>
      </c>
      <c r="B26" s="8">
        <f>SUM(B27:B28)</f>
        <v>0</v>
      </c>
      <c r="C26" s="48" t="s">
        <v>1029</v>
      </c>
      <c r="D26" s="8">
        <f>SUM(D27:D28)</f>
        <v>0</v>
      </c>
    </row>
    <row r="27" ht="17.25" customHeight="1" spans="1:4">
      <c r="A27" s="47" t="s">
        <v>1030</v>
      </c>
      <c r="B27" s="8">
        <f t="shared" ref="B27:B31" si="8">B70+B113+B156+B199</f>
        <v>0</v>
      </c>
      <c r="C27" s="48" t="s">
        <v>1031</v>
      </c>
      <c r="D27" s="8">
        <f t="shared" ref="D27:D31" si="9">D70+D113+D156+D199</f>
        <v>0</v>
      </c>
    </row>
    <row r="28" ht="17.25" customHeight="1" spans="1:4">
      <c r="A28" s="47" t="s">
        <v>1032</v>
      </c>
      <c r="B28" s="8">
        <f t="shared" si="8"/>
        <v>0</v>
      </c>
      <c r="C28" s="48" t="s">
        <v>1033</v>
      </c>
      <c r="D28" s="8">
        <f t="shared" si="9"/>
        <v>0</v>
      </c>
    </row>
    <row r="29" ht="17.25" customHeight="1" spans="1:4">
      <c r="A29" s="47" t="s">
        <v>1034</v>
      </c>
      <c r="B29" s="8">
        <f t="shared" si="8"/>
        <v>0</v>
      </c>
      <c r="C29" s="48" t="s">
        <v>1034</v>
      </c>
      <c r="D29" s="8">
        <f t="shared" si="9"/>
        <v>0</v>
      </c>
    </row>
    <row r="30" ht="17.25" customHeight="1" spans="1:4">
      <c r="A30" s="47" t="s">
        <v>1035</v>
      </c>
      <c r="B30" s="8">
        <f t="shared" si="8"/>
        <v>0</v>
      </c>
      <c r="C30" s="48" t="s">
        <v>1035</v>
      </c>
      <c r="D30" s="8">
        <f t="shared" si="9"/>
        <v>0</v>
      </c>
    </row>
    <row r="31" ht="17.25" customHeight="1" spans="1:4">
      <c r="A31" s="47" t="s">
        <v>1036</v>
      </c>
      <c r="B31" s="8">
        <f t="shared" si="8"/>
        <v>0</v>
      </c>
      <c r="C31" s="48" t="s">
        <v>1036</v>
      </c>
      <c r="D31" s="8">
        <f t="shared" si="9"/>
        <v>0</v>
      </c>
    </row>
    <row r="32" ht="17.25" customHeight="1" spans="1:4">
      <c r="A32" s="47" t="s">
        <v>1037</v>
      </c>
      <c r="B32" s="8">
        <f>SUM(B33:B34)</f>
        <v>0</v>
      </c>
      <c r="C32" s="48" t="s">
        <v>1037</v>
      </c>
      <c r="D32" s="8">
        <f>SUM(D33:D34)</f>
        <v>0</v>
      </c>
    </row>
    <row r="33" ht="17.25" customHeight="1" spans="1:4">
      <c r="A33" s="47" t="s">
        <v>1038</v>
      </c>
      <c r="B33" s="8">
        <f t="shared" ref="B33:B47" si="10">B76+B119+B162+B205</f>
        <v>0</v>
      </c>
      <c r="C33" s="48" t="s">
        <v>1039</v>
      </c>
      <c r="D33" s="8">
        <f t="shared" ref="D33:D47" si="11">D76+D119+D162+D205</f>
        <v>0</v>
      </c>
    </row>
    <row r="34" ht="17.25" customHeight="1" spans="1:4">
      <c r="A34" s="47" t="s">
        <v>1040</v>
      </c>
      <c r="B34" s="8">
        <f t="shared" si="10"/>
        <v>0</v>
      </c>
      <c r="C34" s="48" t="s">
        <v>1041</v>
      </c>
      <c r="D34" s="8">
        <f t="shared" si="11"/>
        <v>0</v>
      </c>
    </row>
    <row r="35" ht="17.25" customHeight="1" spans="1:4">
      <c r="A35" s="47" t="s">
        <v>1042</v>
      </c>
      <c r="B35" s="8">
        <f t="shared" si="10"/>
        <v>0</v>
      </c>
      <c r="C35" s="48" t="s">
        <v>1042</v>
      </c>
      <c r="D35" s="8">
        <f t="shared" si="11"/>
        <v>0</v>
      </c>
    </row>
    <row r="36" ht="17.25" customHeight="1" spans="1:4">
      <c r="A36" s="47" t="s">
        <v>1043</v>
      </c>
      <c r="B36" s="8">
        <f t="shared" si="10"/>
        <v>0</v>
      </c>
      <c r="C36" s="48" t="s">
        <v>1043</v>
      </c>
      <c r="D36" s="8">
        <f t="shared" si="11"/>
        <v>0</v>
      </c>
    </row>
    <row r="37" ht="17.25" customHeight="1" spans="1:4">
      <c r="A37" s="47" t="s">
        <v>1044</v>
      </c>
      <c r="B37" s="8">
        <f t="shared" si="10"/>
        <v>0</v>
      </c>
      <c r="C37" s="48" t="s">
        <v>1044</v>
      </c>
      <c r="D37" s="8">
        <f t="shared" si="11"/>
        <v>0</v>
      </c>
    </row>
    <row r="38" ht="17.25" customHeight="1" spans="1:4">
      <c r="A38" s="47" t="s">
        <v>1045</v>
      </c>
      <c r="B38" s="8">
        <f t="shared" si="10"/>
        <v>0</v>
      </c>
      <c r="C38" s="48" t="s">
        <v>1045</v>
      </c>
      <c r="D38" s="8">
        <f t="shared" si="11"/>
        <v>0</v>
      </c>
    </row>
    <row r="39" ht="17.25" customHeight="1" spans="1:4">
      <c r="A39" s="47" t="s">
        <v>1046</v>
      </c>
      <c r="B39" s="8">
        <f t="shared" si="10"/>
        <v>0</v>
      </c>
      <c r="C39" s="48" t="s">
        <v>1046</v>
      </c>
      <c r="D39" s="8">
        <f t="shared" si="11"/>
        <v>0</v>
      </c>
    </row>
    <row r="40" ht="17.25" customHeight="1" spans="1:4">
      <c r="A40" s="47" t="s">
        <v>1047</v>
      </c>
      <c r="B40" s="8">
        <f t="shared" si="10"/>
        <v>0</v>
      </c>
      <c r="C40" s="48" t="s">
        <v>1047</v>
      </c>
      <c r="D40" s="8">
        <f t="shared" si="11"/>
        <v>0</v>
      </c>
    </row>
    <row r="41" ht="17.25" customHeight="1" spans="1:4">
      <c r="A41" s="47" t="s">
        <v>1048</v>
      </c>
      <c r="B41" s="8">
        <f t="shared" si="10"/>
        <v>0</v>
      </c>
      <c r="C41" s="48" t="s">
        <v>1048</v>
      </c>
      <c r="D41" s="8">
        <f t="shared" si="11"/>
        <v>0</v>
      </c>
    </row>
    <row r="42" ht="17.25" customHeight="1" spans="1:4">
      <c r="A42" s="47" t="s">
        <v>1049</v>
      </c>
      <c r="B42" s="8">
        <f t="shared" si="10"/>
        <v>0</v>
      </c>
      <c r="C42" s="48" t="s">
        <v>1049</v>
      </c>
      <c r="D42" s="8">
        <f t="shared" si="11"/>
        <v>0</v>
      </c>
    </row>
    <row r="43" ht="17.25" customHeight="1" spans="1:4">
      <c r="A43" s="47" t="s">
        <v>1050</v>
      </c>
      <c r="B43" s="8">
        <f t="shared" si="10"/>
        <v>0</v>
      </c>
      <c r="C43" s="48" t="s">
        <v>1050</v>
      </c>
      <c r="D43" s="8">
        <f t="shared" si="11"/>
        <v>0</v>
      </c>
    </row>
    <row r="44" ht="17.25" customHeight="1" spans="1:4">
      <c r="A44" s="47" t="s">
        <v>1051</v>
      </c>
      <c r="B44" s="8">
        <f t="shared" si="10"/>
        <v>0</v>
      </c>
      <c r="C44" s="48" t="s">
        <v>1051</v>
      </c>
      <c r="D44" s="8">
        <f t="shared" si="11"/>
        <v>0</v>
      </c>
    </row>
    <row r="45" ht="17.25" customHeight="1" spans="1:4">
      <c r="A45" s="47" t="s">
        <v>1052</v>
      </c>
      <c r="B45" s="8">
        <f t="shared" si="10"/>
        <v>0</v>
      </c>
      <c r="C45" s="48" t="s">
        <v>1052</v>
      </c>
      <c r="D45" s="8">
        <f t="shared" si="11"/>
        <v>0</v>
      </c>
    </row>
    <row r="46" ht="17.25" customHeight="1" spans="1:4">
      <c r="A46" s="47" t="s">
        <v>1053</v>
      </c>
      <c r="B46" s="8">
        <f t="shared" si="10"/>
        <v>0</v>
      </c>
      <c r="C46" s="48" t="s">
        <v>1053</v>
      </c>
      <c r="D46" s="8">
        <f t="shared" si="11"/>
        <v>0</v>
      </c>
    </row>
    <row r="47" ht="17.25" customHeight="1" spans="1:4">
      <c r="A47" s="47" t="s">
        <v>1054</v>
      </c>
      <c r="B47" s="8">
        <f t="shared" si="10"/>
        <v>0</v>
      </c>
      <c r="C47" s="48" t="s">
        <v>1054</v>
      </c>
      <c r="D47" s="8">
        <f t="shared" si="11"/>
        <v>0</v>
      </c>
    </row>
    <row r="48" ht="17.25" customHeight="1" spans="1:4">
      <c r="A48" s="45" t="s">
        <v>1055</v>
      </c>
      <c r="B48" s="8">
        <f>SUM(B49:B54,B57:B61,B64:B65,B68:B69,B72:B75,B78:B90)</f>
        <v>0</v>
      </c>
      <c r="C48" s="46" t="s">
        <v>1056</v>
      </c>
      <c r="D48" s="8">
        <f>SUM(D49:D54,D57:D61,D64:D65,D68:D69,D72:D75,D78:D90)</f>
        <v>0</v>
      </c>
    </row>
    <row r="49" ht="17.25" customHeight="1" spans="1:4">
      <c r="A49" s="47" t="s">
        <v>1003</v>
      </c>
      <c r="B49" s="9"/>
      <c r="C49" s="48" t="s">
        <v>1003</v>
      </c>
      <c r="D49" s="9"/>
    </row>
    <row r="50" ht="17.25" customHeight="1" spans="1:4">
      <c r="A50" s="47" t="s">
        <v>1004</v>
      </c>
      <c r="B50" s="9"/>
      <c r="C50" s="48" t="s">
        <v>1004</v>
      </c>
      <c r="D50" s="9"/>
    </row>
    <row r="51" ht="17.25" customHeight="1" spans="1:4">
      <c r="A51" s="47" t="s">
        <v>1005</v>
      </c>
      <c r="B51" s="9"/>
      <c r="C51" s="48" t="s">
        <v>1005</v>
      </c>
      <c r="D51" s="9"/>
    </row>
    <row r="52" ht="17.25" customHeight="1" spans="1:4">
      <c r="A52" s="47" t="s">
        <v>1006</v>
      </c>
      <c r="B52" s="9"/>
      <c r="C52" s="48" t="s">
        <v>1006</v>
      </c>
      <c r="D52" s="9"/>
    </row>
    <row r="53" ht="17.25" customHeight="1" spans="1:4">
      <c r="A53" s="47" t="s">
        <v>1007</v>
      </c>
      <c r="B53" s="9"/>
      <c r="C53" s="48" t="s">
        <v>1007</v>
      </c>
      <c r="D53" s="9"/>
    </row>
    <row r="54" ht="17.25" customHeight="1" spans="1:4">
      <c r="A54" s="47" t="s">
        <v>1008</v>
      </c>
      <c r="B54" s="8">
        <f>SUM(B55:B56)</f>
        <v>0</v>
      </c>
      <c r="C54" s="48" t="s">
        <v>1008</v>
      </c>
      <c r="D54" s="8">
        <f>SUM(D55:D56)</f>
        <v>0</v>
      </c>
    </row>
    <row r="55" ht="17.25" customHeight="1" spans="1:4">
      <c r="A55" s="47" t="s">
        <v>1057</v>
      </c>
      <c r="B55" s="9"/>
      <c r="C55" s="48" t="s">
        <v>1058</v>
      </c>
      <c r="D55" s="9"/>
    </row>
    <row r="56" ht="17.25" customHeight="1" spans="1:4">
      <c r="A56" s="47" t="s">
        <v>1059</v>
      </c>
      <c r="B56" s="9"/>
      <c r="C56" s="48" t="s">
        <v>1060</v>
      </c>
      <c r="D56" s="9"/>
    </row>
    <row r="57" ht="17.25" customHeight="1" spans="1:4">
      <c r="A57" s="47" t="s">
        <v>1013</v>
      </c>
      <c r="B57" s="9"/>
      <c r="C57" s="48" t="s">
        <v>1013</v>
      </c>
      <c r="D57" s="9"/>
    </row>
    <row r="58" ht="17.25" customHeight="1" spans="1:4">
      <c r="A58" s="47" t="s">
        <v>1014</v>
      </c>
      <c r="B58" s="9"/>
      <c r="C58" s="48" t="s">
        <v>1014</v>
      </c>
      <c r="D58" s="9"/>
    </row>
    <row r="59" ht="17.25" customHeight="1" spans="1:4">
      <c r="A59" s="47" t="s">
        <v>1015</v>
      </c>
      <c r="B59" s="9"/>
      <c r="C59" s="48" t="s">
        <v>1015</v>
      </c>
      <c r="D59" s="9"/>
    </row>
    <row r="60" ht="17.25" customHeight="1" spans="1:4">
      <c r="A60" s="47" t="s">
        <v>1016</v>
      </c>
      <c r="B60" s="9"/>
      <c r="C60" s="48" t="s">
        <v>1016</v>
      </c>
      <c r="D60" s="9"/>
    </row>
    <row r="61" ht="17.25" customHeight="1" spans="1:4">
      <c r="A61" s="47" t="s">
        <v>1017</v>
      </c>
      <c r="B61" s="8">
        <f>SUM(B62:B63)</f>
        <v>0</v>
      </c>
      <c r="C61" s="48" t="s">
        <v>1017</v>
      </c>
      <c r="D61" s="8">
        <f>SUM(D62:D63)</f>
        <v>0</v>
      </c>
    </row>
    <row r="62" ht="17.25" customHeight="1" spans="1:4">
      <c r="A62" s="47" t="s">
        <v>1061</v>
      </c>
      <c r="B62" s="9"/>
      <c r="C62" s="48" t="s">
        <v>1062</v>
      </c>
      <c r="D62" s="9"/>
    </row>
    <row r="63" ht="17.25" customHeight="1" spans="1:4">
      <c r="A63" s="47" t="s">
        <v>1063</v>
      </c>
      <c r="B63" s="9"/>
      <c r="C63" s="48" t="s">
        <v>1064</v>
      </c>
      <c r="D63" s="9"/>
    </row>
    <row r="64" ht="17.25" customHeight="1" spans="1:4">
      <c r="A64" s="47" t="s">
        <v>1022</v>
      </c>
      <c r="B64" s="9"/>
      <c r="C64" s="48" t="s">
        <v>1022</v>
      </c>
      <c r="D64" s="9"/>
    </row>
    <row r="65" ht="17.25" customHeight="1" spans="1:4">
      <c r="A65" s="47" t="s">
        <v>1023</v>
      </c>
      <c r="B65" s="8">
        <f>SUM(B66:B67)</f>
        <v>0</v>
      </c>
      <c r="C65" s="48" t="s">
        <v>1023</v>
      </c>
      <c r="D65" s="8">
        <f>SUM(D66:D67)</f>
        <v>0</v>
      </c>
    </row>
    <row r="66" ht="17.25" customHeight="1" spans="1:4">
      <c r="A66" s="47" t="s">
        <v>1065</v>
      </c>
      <c r="B66" s="9"/>
      <c r="C66" s="48" t="s">
        <v>1066</v>
      </c>
      <c r="D66" s="9"/>
    </row>
    <row r="67" ht="17.25" customHeight="1" spans="1:4">
      <c r="A67" s="47" t="s">
        <v>1067</v>
      </c>
      <c r="B67" s="9"/>
      <c r="C67" s="48" t="s">
        <v>1068</v>
      </c>
      <c r="D67" s="9"/>
    </row>
    <row r="68" ht="17.25" customHeight="1" spans="1:4">
      <c r="A68" s="47" t="s">
        <v>1028</v>
      </c>
      <c r="B68" s="9"/>
      <c r="C68" s="48" t="s">
        <v>1028</v>
      </c>
      <c r="D68" s="9"/>
    </row>
    <row r="69" ht="17.25" customHeight="1" spans="1:4">
      <c r="A69" s="47" t="s">
        <v>1029</v>
      </c>
      <c r="B69" s="8">
        <f>SUM(B70:B71)</f>
        <v>0</v>
      </c>
      <c r="C69" s="48" t="s">
        <v>1029</v>
      </c>
      <c r="D69" s="8">
        <f>SUM(D70:D71)</f>
        <v>0</v>
      </c>
    </row>
    <row r="70" ht="17.25" customHeight="1" spans="1:4">
      <c r="A70" s="47" t="s">
        <v>1069</v>
      </c>
      <c r="B70" s="9"/>
      <c r="C70" s="48" t="s">
        <v>1070</v>
      </c>
      <c r="D70" s="9"/>
    </row>
    <row r="71" ht="17.25" customHeight="1" spans="1:4">
      <c r="A71" s="47" t="s">
        <v>1071</v>
      </c>
      <c r="B71" s="9"/>
      <c r="C71" s="48" t="s">
        <v>1072</v>
      </c>
      <c r="D71" s="9"/>
    </row>
    <row r="72" ht="17.25" customHeight="1" spans="1:4">
      <c r="A72" s="47" t="s">
        <v>1034</v>
      </c>
      <c r="B72" s="9"/>
      <c r="C72" s="48" t="s">
        <v>1034</v>
      </c>
      <c r="D72" s="9"/>
    </row>
    <row r="73" ht="17.25" customHeight="1" spans="1:4">
      <c r="A73" s="47" t="s">
        <v>1035</v>
      </c>
      <c r="B73" s="9"/>
      <c r="C73" s="48" t="s">
        <v>1035</v>
      </c>
      <c r="D73" s="9"/>
    </row>
    <row r="74" ht="17.25" customHeight="1" spans="1:4">
      <c r="A74" s="47" t="s">
        <v>1036</v>
      </c>
      <c r="B74" s="9"/>
      <c r="C74" s="48" t="s">
        <v>1036</v>
      </c>
      <c r="D74" s="9"/>
    </row>
    <row r="75" ht="17.25" customHeight="1" spans="1:4">
      <c r="A75" s="47" t="s">
        <v>1037</v>
      </c>
      <c r="B75" s="8">
        <f>SUM(B76:B77)</f>
        <v>0</v>
      </c>
      <c r="C75" s="48" t="s">
        <v>1037</v>
      </c>
      <c r="D75" s="8">
        <f>SUM(D76:D77)</f>
        <v>0</v>
      </c>
    </row>
    <row r="76" ht="17.25" customHeight="1" spans="1:4">
      <c r="A76" s="47" t="s">
        <v>1073</v>
      </c>
      <c r="B76" s="9"/>
      <c r="C76" s="48" t="s">
        <v>1074</v>
      </c>
      <c r="D76" s="9"/>
    </row>
    <row r="77" ht="17.25" customHeight="1" spans="1:4">
      <c r="A77" s="47" t="s">
        <v>1075</v>
      </c>
      <c r="B77" s="9"/>
      <c r="C77" s="48" t="s">
        <v>1076</v>
      </c>
      <c r="D77" s="9"/>
    </row>
    <row r="78" ht="17.25" customHeight="1" spans="1:4">
      <c r="A78" s="47" t="s">
        <v>1042</v>
      </c>
      <c r="B78" s="9"/>
      <c r="C78" s="48" t="s">
        <v>1042</v>
      </c>
      <c r="D78" s="9"/>
    </row>
    <row r="79" ht="17.25" customHeight="1" spans="1:4">
      <c r="A79" s="47" t="s">
        <v>1043</v>
      </c>
      <c r="B79" s="9"/>
      <c r="C79" s="48" t="s">
        <v>1043</v>
      </c>
      <c r="D79" s="9"/>
    </row>
    <row r="80" ht="17.25" customHeight="1" spans="1:4">
      <c r="A80" s="47" t="s">
        <v>1044</v>
      </c>
      <c r="B80" s="9"/>
      <c r="C80" s="48" t="s">
        <v>1044</v>
      </c>
      <c r="D80" s="9"/>
    </row>
    <row r="81" ht="17.25" customHeight="1" spans="1:4">
      <c r="A81" s="47" t="s">
        <v>1045</v>
      </c>
      <c r="B81" s="9"/>
      <c r="C81" s="48" t="s">
        <v>1045</v>
      </c>
      <c r="D81" s="9"/>
    </row>
    <row r="82" ht="17.25" customHeight="1" spans="1:4">
      <c r="A82" s="47" t="s">
        <v>1046</v>
      </c>
      <c r="B82" s="9"/>
      <c r="C82" s="48" t="s">
        <v>1046</v>
      </c>
      <c r="D82" s="9"/>
    </row>
    <row r="83" ht="17.25" customHeight="1" spans="1:4">
      <c r="A83" s="47" t="s">
        <v>1047</v>
      </c>
      <c r="B83" s="9"/>
      <c r="C83" s="48" t="s">
        <v>1047</v>
      </c>
      <c r="D83" s="9"/>
    </row>
    <row r="84" ht="17.25" customHeight="1" spans="1:4">
      <c r="A84" s="47" t="s">
        <v>1048</v>
      </c>
      <c r="B84" s="9"/>
      <c r="C84" s="48" t="s">
        <v>1048</v>
      </c>
      <c r="D84" s="9"/>
    </row>
    <row r="85" ht="17.25" customHeight="1" spans="1:4">
      <c r="A85" s="47" t="s">
        <v>1049</v>
      </c>
      <c r="B85" s="9"/>
      <c r="C85" s="48" t="s">
        <v>1049</v>
      </c>
      <c r="D85" s="9"/>
    </row>
    <row r="86" ht="17.25" customHeight="1" spans="1:4">
      <c r="A86" s="47" t="s">
        <v>1050</v>
      </c>
      <c r="B86" s="9"/>
      <c r="C86" s="48" t="s">
        <v>1050</v>
      </c>
      <c r="D86" s="9"/>
    </row>
    <row r="87" ht="17.25" customHeight="1" spans="1:4">
      <c r="A87" s="47" t="s">
        <v>1051</v>
      </c>
      <c r="B87" s="9"/>
      <c r="C87" s="48" t="s">
        <v>1051</v>
      </c>
      <c r="D87" s="9"/>
    </row>
    <row r="88" ht="17.25" customHeight="1" spans="1:4">
      <c r="A88" s="47" t="s">
        <v>1052</v>
      </c>
      <c r="B88" s="9"/>
      <c r="C88" s="48" t="s">
        <v>1052</v>
      </c>
      <c r="D88" s="9"/>
    </row>
    <row r="89" ht="17.25" customHeight="1" spans="1:4">
      <c r="A89" s="47" t="s">
        <v>1053</v>
      </c>
      <c r="B89" s="9"/>
      <c r="C89" s="48" t="s">
        <v>1053</v>
      </c>
      <c r="D89" s="9"/>
    </row>
    <row r="90" ht="17.25" customHeight="1" spans="1:4">
      <c r="A90" s="47" t="s">
        <v>1054</v>
      </c>
      <c r="B90" s="9"/>
      <c r="C90" s="48" t="s">
        <v>1054</v>
      </c>
      <c r="D90" s="9"/>
    </row>
    <row r="91" ht="17.25" customHeight="1" spans="1:4">
      <c r="A91" s="38" t="s">
        <v>1077</v>
      </c>
      <c r="B91" s="8">
        <f>SUM(B92:B97,B100:B104,B107:B108,B111:B112,B115:B118,B121:B133)</f>
        <v>0</v>
      </c>
      <c r="C91" s="49" t="s">
        <v>1078</v>
      </c>
      <c r="D91" s="8">
        <f>SUM(D92:D97,D100:D104,D107:D108,D111:D112,D115:D118,D121:D133)</f>
        <v>0</v>
      </c>
    </row>
    <row r="92" ht="17.25" customHeight="1" spans="1:4">
      <c r="A92" s="47" t="s">
        <v>1003</v>
      </c>
      <c r="B92" s="9"/>
      <c r="C92" s="48" t="s">
        <v>1003</v>
      </c>
      <c r="D92" s="9"/>
    </row>
    <row r="93" ht="17.25" customHeight="1" spans="1:4">
      <c r="A93" s="47" t="s">
        <v>1004</v>
      </c>
      <c r="B93" s="9"/>
      <c r="C93" s="48" t="s">
        <v>1004</v>
      </c>
      <c r="D93" s="9"/>
    </row>
    <row r="94" ht="17.25" customHeight="1" spans="1:4">
      <c r="A94" s="47" t="s">
        <v>1005</v>
      </c>
      <c r="B94" s="9"/>
      <c r="C94" s="48" t="s">
        <v>1005</v>
      </c>
      <c r="D94" s="9"/>
    </row>
    <row r="95" ht="17.25" customHeight="1" spans="1:4">
      <c r="A95" s="47" t="s">
        <v>1006</v>
      </c>
      <c r="B95" s="9"/>
      <c r="C95" s="48" t="s">
        <v>1006</v>
      </c>
      <c r="D95" s="9"/>
    </row>
    <row r="96" ht="17.25" customHeight="1" spans="1:4">
      <c r="A96" s="47" t="s">
        <v>1007</v>
      </c>
      <c r="B96" s="9"/>
      <c r="C96" s="48" t="s">
        <v>1007</v>
      </c>
      <c r="D96" s="9"/>
    </row>
    <row r="97" ht="17.25" customHeight="1" spans="1:4">
      <c r="A97" s="47" t="s">
        <v>1008</v>
      </c>
      <c r="B97" s="8">
        <f>SUM(B98:B99)</f>
        <v>0</v>
      </c>
      <c r="C97" s="48" t="s">
        <v>1008</v>
      </c>
      <c r="D97" s="8">
        <f>SUM(D98:D99)</f>
        <v>0</v>
      </c>
    </row>
    <row r="98" ht="17.25" customHeight="1" spans="1:4">
      <c r="A98" s="47" t="s">
        <v>1079</v>
      </c>
      <c r="B98" s="9"/>
      <c r="C98" s="48" t="s">
        <v>1080</v>
      </c>
      <c r="D98" s="9"/>
    </row>
    <row r="99" ht="17.25" customHeight="1" spans="1:4">
      <c r="A99" s="47" t="s">
        <v>1081</v>
      </c>
      <c r="B99" s="9"/>
      <c r="C99" s="48" t="s">
        <v>1082</v>
      </c>
      <c r="D99" s="9"/>
    </row>
    <row r="100" ht="17.25" customHeight="1" spans="1:4">
      <c r="A100" s="47" t="s">
        <v>1013</v>
      </c>
      <c r="B100" s="9"/>
      <c r="C100" s="48" t="s">
        <v>1013</v>
      </c>
      <c r="D100" s="9"/>
    </row>
    <row r="101" ht="17.25" customHeight="1" spans="1:4">
      <c r="A101" s="47" t="s">
        <v>1014</v>
      </c>
      <c r="B101" s="9"/>
      <c r="C101" s="48" t="s">
        <v>1014</v>
      </c>
      <c r="D101" s="9"/>
    </row>
    <row r="102" ht="17.25" customHeight="1" spans="1:4">
      <c r="A102" s="47" t="s">
        <v>1015</v>
      </c>
      <c r="B102" s="9"/>
      <c r="C102" s="48" t="s">
        <v>1015</v>
      </c>
      <c r="D102" s="9"/>
    </row>
    <row r="103" ht="17.25" customHeight="1" spans="1:4">
      <c r="A103" s="47" t="s">
        <v>1016</v>
      </c>
      <c r="B103" s="9"/>
      <c r="C103" s="48" t="s">
        <v>1016</v>
      </c>
      <c r="D103" s="9"/>
    </row>
    <row r="104" ht="17.25" customHeight="1" spans="1:4">
      <c r="A104" s="47" t="s">
        <v>1017</v>
      </c>
      <c r="B104" s="8">
        <f>SUM(B105:B106)</f>
        <v>0</v>
      </c>
      <c r="C104" s="48" t="s">
        <v>1017</v>
      </c>
      <c r="D104" s="8">
        <f>SUM(D105:D106)</f>
        <v>0</v>
      </c>
    </row>
    <row r="105" ht="17.25" customHeight="1" spans="1:4">
      <c r="A105" s="47" t="s">
        <v>1083</v>
      </c>
      <c r="B105" s="9"/>
      <c r="C105" s="48" t="s">
        <v>1084</v>
      </c>
      <c r="D105" s="9"/>
    </row>
    <row r="106" ht="17.25" customHeight="1" spans="1:4">
      <c r="A106" s="47" t="s">
        <v>1085</v>
      </c>
      <c r="B106" s="9"/>
      <c r="C106" s="48" t="s">
        <v>1086</v>
      </c>
      <c r="D106" s="9"/>
    </row>
    <row r="107" ht="17.25" customHeight="1" spans="1:4">
      <c r="A107" s="47" t="s">
        <v>1022</v>
      </c>
      <c r="B107" s="9"/>
      <c r="C107" s="48" t="s">
        <v>1022</v>
      </c>
      <c r="D107" s="9"/>
    </row>
    <row r="108" ht="17.25" customHeight="1" spans="1:4">
      <c r="A108" s="47" t="s">
        <v>1023</v>
      </c>
      <c r="B108" s="8">
        <f>SUM(B109:B110)</f>
        <v>0</v>
      </c>
      <c r="C108" s="48" t="s">
        <v>1023</v>
      </c>
      <c r="D108" s="8">
        <f>SUM(D109:D110)</f>
        <v>0</v>
      </c>
    </row>
    <row r="109" ht="17.25" customHeight="1" spans="1:4">
      <c r="A109" s="47" t="s">
        <v>1087</v>
      </c>
      <c r="B109" s="9"/>
      <c r="C109" s="48" t="s">
        <v>1088</v>
      </c>
      <c r="D109" s="9"/>
    </row>
    <row r="110" ht="17.25" customHeight="1" spans="1:4">
      <c r="A110" s="47" t="s">
        <v>1089</v>
      </c>
      <c r="B110" s="9"/>
      <c r="C110" s="48" t="s">
        <v>1090</v>
      </c>
      <c r="D110" s="9"/>
    </row>
    <row r="111" ht="17.25" customHeight="1" spans="1:4">
      <c r="A111" s="47" t="s">
        <v>1028</v>
      </c>
      <c r="B111" s="9"/>
      <c r="C111" s="48" t="s">
        <v>1028</v>
      </c>
      <c r="D111" s="9"/>
    </row>
    <row r="112" ht="17.25" customHeight="1" spans="1:4">
      <c r="A112" s="47" t="s">
        <v>1029</v>
      </c>
      <c r="B112" s="8">
        <f>SUM(B113:B114)</f>
        <v>0</v>
      </c>
      <c r="C112" s="48" t="s">
        <v>1029</v>
      </c>
      <c r="D112" s="8">
        <f>SUM(D113:D114)</f>
        <v>0</v>
      </c>
    </row>
    <row r="113" ht="17.25" customHeight="1" spans="1:4">
      <c r="A113" s="47" t="s">
        <v>1091</v>
      </c>
      <c r="B113" s="9"/>
      <c r="C113" s="48" t="s">
        <v>1092</v>
      </c>
      <c r="D113" s="9"/>
    </row>
    <row r="114" ht="17.25" customHeight="1" spans="1:4">
      <c r="A114" s="47" t="s">
        <v>1093</v>
      </c>
      <c r="B114" s="9"/>
      <c r="C114" s="48" t="s">
        <v>1094</v>
      </c>
      <c r="D114" s="9"/>
    </row>
    <row r="115" ht="17.25" customHeight="1" spans="1:4">
      <c r="A115" s="47" t="s">
        <v>1034</v>
      </c>
      <c r="B115" s="9"/>
      <c r="C115" s="48" t="s">
        <v>1034</v>
      </c>
      <c r="D115" s="9"/>
    </row>
    <row r="116" ht="17.25" customHeight="1" spans="1:4">
      <c r="A116" s="47" t="s">
        <v>1035</v>
      </c>
      <c r="B116" s="9"/>
      <c r="C116" s="48" t="s">
        <v>1035</v>
      </c>
      <c r="D116" s="9"/>
    </row>
    <row r="117" ht="17.25" customHeight="1" spans="1:4">
      <c r="A117" s="47" t="s">
        <v>1036</v>
      </c>
      <c r="B117" s="9"/>
      <c r="C117" s="48" t="s">
        <v>1036</v>
      </c>
      <c r="D117" s="9"/>
    </row>
    <row r="118" ht="17.25" customHeight="1" spans="1:4">
      <c r="A118" s="47" t="s">
        <v>1037</v>
      </c>
      <c r="B118" s="8">
        <f>SUM(B119:B120)</f>
        <v>0</v>
      </c>
      <c r="C118" s="48" t="s">
        <v>1037</v>
      </c>
      <c r="D118" s="8">
        <f>SUM(D119:D120)</f>
        <v>0</v>
      </c>
    </row>
    <row r="119" ht="17.25" customHeight="1" spans="1:4">
      <c r="A119" s="47" t="s">
        <v>1095</v>
      </c>
      <c r="B119" s="9"/>
      <c r="C119" s="48" t="s">
        <v>1096</v>
      </c>
      <c r="D119" s="9"/>
    </row>
    <row r="120" ht="17.25" customHeight="1" spans="1:4">
      <c r="A120" s="47" t="s">
        <v>1097</v>
      </c>
      <c r="B120" s="9"/>
      <c r="C120" s="48" t="s">
        <v>1098</v>
      </c>
      <c r="D120" s="9"/>
    </row>
    <row r="121" ht="17.25" customHeight="1" spans="1:4">
      <c r="A121" s="47" t="s">
        <v>1042</v>
      </c>
      <c r="B121" s="9"/>
      <c r="C121" s="48" t="s">
        <v>1042</v>
      </c>
      <c r="D121" s="9"/>
    </row>
    <row r="122" ht="17.25" customHeight="1" spans="1:4">
      <c r="A122" s="47" t="s">
        <v>1043</v>
      </c>
      <c r="B122" s="9"/>
      <c r="C122" s="48" t="s">
        <v>1043</v>
      </c>
      <c r="D122" s="9"/>
    </row>
    <row r="123" ht="17.25" customHeight="1" spans="1:4">
      <c r="A123" s="47" t="s">
        <v>1044</v>
      </c>
      <c r="B123" s="9"/>
      <c r="C123" s="48" t="s">
        <v>1044</v>
      </c>
      <c r="D123" s="9"/>
    </row>
    <row r="124" ht="17.25" customHeight="1" spans="1:4">
      <c r="A124" s="47" t="s">
        <v>1045</v>
      </c>
      <c r="B124" s="9"/>
      <c r="C124" s="48" t="s">
        <v>1045</v>
      </c>
      <c r="D124" s="9"/>
    </row>
    <row r="125" ht="17.25" customHeight="1" spans="1:4">
      <c r="A125" s="47" t="s">
        <v>1046</v>
      </c>
      <c r="B125" s="9"/>
      <c r="C125" s="48" t="s">
        <v>1046</v>
      </c>
      <c r="D125" s="9"/>
    </row>
    <row r="126" ht="17.25" customHeight="1" spans="1:4">
      <c r="A126" s="47" t="s">
        <v>1047</v>
      </c>
      <c r="B126" s="9"/>
      <c r="C126" s="48" t="s">
        <v>1047</v>
      </c>
      <c r="D126" s="9"/>
    </row>
    <row r="127" ht="17.25" customHeight="1" spans="1:4">
      <c r="A127" s="47" t="s">
        <v>1048</v>
      </c>
      <c r="B127" s="9"/>
      <c r="C127" s="48" t="s">
        <v>1048</v>
      </c>
      <c r="D127" s="9"/>
    </row>
    <row r="128" ht="17.25" customHeight="1" spans="1:4">
      <c r="A128" s="47" t="s">
        <v>1049</v>
      </c>
      <c r="B128" s="9"/>
      <c r="C128" s="48" t="s">
        <v>1049</v>
      </c>
      <c r="D128" s="9"/>
    </row>
    <row r="129" ht="17.25" customHeight="1" spans="1:4">
      <c r="A129" s="47" t="s">
        <v>1050</v>
      </c>
      <c r="B129" s="9"/>
      <c r="C129" s="48" t="s">
        <v>1050</v>
      </c>
      <c r="D129" s="9"/>
    </row>
    <row r="130" ht="17.25" customHeight="1" spans="1:4">
      <c r="A130" s="47" t="s">
        <v>1051</v>
      </c>
      <c r="B130" s="9"/>
      <c r="C130" s="48" t="s">
        <v>1051</v>
      </c>
      <c r="D130" s="9"/>
    </row>
    <row r="131" ht="17.25" customHeight="1" spans="1:4">
      <c r="A131" s="47" t="s">
        <v>1052</v>
      </c>
      <c r="B131" s="9"/>
      <c r="C131" s="48" t="s">
        <v>1052</v>
      </c>
      <c r="D131" s="9"/>
    </row>
    <row r="132" ht="17.25" customHeight="1" spans="1:4">
      <c r="A132" s="47" t="s">
        <v>1053</v>
      </c>
      <c r="B132" s="9"/>
      <c r="C132" s="48" t="s">
        <v>1053</v>
      </c>
      <c r="D132" s="9"/>
    </row>
    <row r="133" ht="17.25" customHeight="1" spans="1:4">
      <c r="A133" s="47" t="s">
        <v>1054</v>
      </c>
      <c r="B133" s="9"/>
      <c r="C133" s="48" t="s">
        <v>1054</v>
      </c>
      <c r="D133" s="9"/>
    </row>
    <row r="134" ht="17.25" customHeight="1" spans="1:4">
      <c r="A134" s="38" t="s">
        <v>1099</v>
      </c>
      <c r="B134" s="8">
        <f>SUM(B135:B140,B143:B147,B150:B151,B154:B155,B158:B161,B164:B176)</f>
        <v>0</v>
      </c>
      <c r="C134" s="49" t="s">
        <v>1100</v>
      </c>
      <c r="D134" s="8">
        <f>SUM(D135:D140,D143:D147,D150:D151,D154:D155,D158:D161,D164:D176)</f>
        <v>0</v>
      </c>
    </row>
    <row r="135" ht="17.25" customHeight="1" spans="1:4">
      <c r="A135" s="47" t="s">
        <v>1003</v>
      </c>
      <c r="B135" s="9"/>
      <c r="C135" s="48" t="s">
        <v>1003</v>
      </c>
      <c r="D135" s="9"/>
    </row>
    <row r="136" ht="17.25" customHeight="1" spans="1:4">
      <c r="A136" s="47" t="s">
        <v>1004</v>
      </c>
      <c r="B136" s="9"/>
      <c r="C136" s="48" t="s">
        <v>1004</v>
      </c>
      <c r="D136" s="9"/>
    </row>
    <row r="137" ht="17.25" customHeight="1" spans="1:4">
      <c r="A137" s="47" t="s">
        <v>1005</v>
      </c>
      <c r="B137" s="9"/>
      <c r="C137" s="48" t="s">
        <v>1005</v>
      </c>
      <c r="D137" s="9"/>
    </row>
    <row r="138" ht="17.25" customHeight="1" spans="1:4">
      <c r="A138" s="47" t="s">
        <v>1006</v>
      </c>
      <c r="B138" s="9"/>
      <c r="C138" s="48" t="s">
        <v>1006</v>
      </c>
      <c r="D138" s="9"/>
    </row>
    <row r="139" ht="17.25" customHeight="1" spans="1:4">
      <c r="A139" s="47" t="s">
        <v>1007</v>
      </c>
      <c r="B139" s="9"/>
      <c r="C139" s="48" t="s">
        <v>1007</v>
      </c>
      <c r="D139" s="9"/>
    </row>
    <row r="140" ht="17.25" customHeight="1" spans="1:4">
      <c r="A140" s="47" t="s">
        <v>1008</v>
      </c>
      <c r="B140" s="8">
        <f>SUM(B141:B142)</f>
        <v>0</v>
      </c>
      <c r="C140" s="48" t="s">
        <v>1008</v>
      </c>
      <c r="D140" s="8">
        <f>SUM(D141:D142)</f>
        <v>0</v>
      </c>
    </row>
    <row r="141" ht="17.25" customHeight="1" spans="1:4">
      <c r="A141" s="47" t="s">
        <v>1101</v>
      </c>
      <c r="B141" s="9"/>
      <c r="C141" s="48" t="s">
        <v>1102</v>
      </c>
      <c r="D141" s="9"/>
    </row>
    <row r="142" ht="17.25" customHeight="1" spans="1:4">
      <c r="A142" s="47" t="s">
        <v>1103</v>
      </c>
      <c r="B142" s="9"/>
      <c r="C142" s="48" t="s">
        <v>1104</v>
      </c>
      <c r="D142" s="9"/>
    </row>
    <row r="143" ht="17.25" customHeight="1" spans="1:4">
      <c r="A143" s="47" t="s">
        <v>1013</v>
      </c>
      <c r="B143" s="9"/>
      <c r="C143" s="48" t="s">
        <v>1013</v>
      </c>
      <c r="D143" s="9"/>
    </row>
    <row r="144" ht="17.25" customHeight="1" spans="1:4">
      <c r="A144" s="47" t="s">
        <v>1014</v>
      </c>
      <c r="B144" s="9"/>
      <c r="C144" s="48" t="s">
        <v>1014</v>
      </c>
      <c r="D144" s="9"/>
    </row>
    <row r="145" ht="17.25" customHeight="1" spans="1:4">
      <c r="A145" s="47" t="s">
        <v>1015</v>
      </c>
      <c r="B145" s="9"/>
      <c r="C145" s="48" t="s">
        <v>1015</v>
      </c>
      <c r="D145" s="9"/>
    </row>
    <row r="146" ht="17.25" customHeight="1" spans="1:4">
      <c r="A146" s="47" t="s">
        <v>1016</v>
      </c>
      <c r="B146" s="9"/>
      <c r="C146" s="48" t="s">
        <v>1016</v>
      </c>
      <c r="D146" s="9"/>
    </row>
    <row r="147" ht="17.25" customHeight="1" spans="1:4">
      <c r="A147" s="47" t="s">
        <v>1017</v>
      </c>
      <c r="B147" s="8">
        <f>SUM(B148:B149)</f>
        <v>0</v>
      </c>
      <c r="C147" s="48" t="s">
        <v>1017</v>
      </c>
      <c r="D147" s="8">
        <f>SUM(D148:D149)</f>
        <v>0</v>
      </c>
    </row>
    <row r="148" ht="17.25" customHeight="1" spans="1:4">
      <c r="A148" s="47" t="s">
        <v>1105</v>
      </c>
      <c r="B148" s="9"/>
      <c r="C148" s="48" t="s">
        <v>1106</v>
      </c>
      <c r="D148" s="9"/>
    </row>
    <row r="149" ht="17.25" customHeight="1" spans="1:4">
      <c r="A149" s="47" t="s">
        <v>1107</v>
      </c>
      <c r="B149" s="9"/>
      <c r="C149" s="48" t="s">
        <v>1108</v>
      </c>
      <c r="D149" s="9"/>
    </row>
    <row r="150" ht="17.25" customHeight="1" spans="1:4">
      <c r="A150" s="47" t="s">
        <v>1022</v>
      </c>
      <c r="B150" s="9"/>
      <c r="C150" s="48" t="s">
        <v>1022</v>
      </c>
      <c r="D150" s="9"/>
    </row>
    <row r="151" ht="17.25" customHeight="1" spans="1:4">
      <c r="A151" s="47" t="s">
        <v>1023</v>
      </c>
      <c r="B151" s="8">
        <f>SUM(B152:B153)</f>
        <v>0</v>
      </c>
      <c r="C151" s="48" t="s">
        <v>1023</v>
      </c>
      <c r="D151" s="8">
        <f>SUM(D152:D153)</f>
        <v>0</v>
      </c>
    </row>
    <row r="152" ht="17.25" customHeight="1" spans="1:4">
      <c r="A152" s="47" t="s">
        <v>1109</v>
      </c>
      <c r="B152" s="9"/>
      <c r="C152" s="48" t="s">
        <v>1110</v>
      </c>
      <c r="D152" s="9"/>
    </row>
    <row r="153" ht="17.25" customHeight="1" spans="1:4">
      <c r="A153" s="47" t="s">
        <v>1111</v>
      </c>
      <c r="B153" s="9"/>
      <c r="C153" s="48" t="s">
        <v>1112</v>
      </c>
      <c r="D153" s="9"/>
    </row>
    <row r="154" ht="17.25" customHeight="1" spans="1:4">
      <c r="A154" s="47" t="s">
        <v>1028</v>
      </c>
      <c r="B154" s="9"/>
      <c r="C154" s="48" t="s">
        <v>1028</v>
      </c>
      <c r="D154" s="9"/>
    </row>
    <row r="155" ht="17.25" customHeight="1" spans="1:4">
      <c r="A155" s="47" t="s">
        <v>1029</v>
      </c>
      <c r="B155" s="8">
        <f>SUM(B156:B157)</f>
        <v>0</v>
      </c>
      <c r="C155" s="48" t="s">
        <v>1029</v>
      </c>
      <c r="D155" s="8">
        <f>SUM(D156:D157)</f>
        <v>0</v>
      </c>
    </row>
    <row r="156" ht="17.25" customHeight="1" spans="1:4">
      <c r="A156" s="47" t="s">
        <v>1113</v>
      </c>
      <c r="B156" s="9"/>
      <c r="C156" s="48" t="s">
        <v>1114</v>
      </c>
      <c r="D156" s="9"/>
    </row>
    <row r="157" ht="17.25" customHeight="1" spans="1:4">
      <c r="A157" s="47" t="s">
        <v>1115</v>
      </c>
      <c r="B157" s="9"/>
      <c r="C157" s="48" t="s">
        <v>1116</v>
      </c>
      <c r="D157" s="9"/>
    </row>
    <row r="158" ht="17.25" customHeight="1" spans="1:4">
      <c r="A158" s="47" t="s">
        <v>1034</v>
      </c>
      <c r="B158" s="9"/>
      <c r="C158" s="48" t="s">
        <v>1034</v>
      </c>
      <c r="D158" s="9"/>
    </row>
    <row r="159" ht="17.25" customHeight="1" spans="1:4">
      <c r="A159" s="47" t="s">
        <v>1035</v>
      </c>
      <c r="B159" s="9"/>
      <c r="C159" s="48" t="s">
        <v>1035</v>
      </c>
      <c r="D159" s="9"/>
    </row>
    <row r="160" ht="17.25" customHeight="1" spans="1:4">
      <c r="A160" s="47" t="s">
        <v>1036</v>
      </c>
      <c r="B160" s="9"/>
      <c r="C160" s="48" t="s">
        <v>1036</v>
      </c>
      <c r="D160" s="9"/>
    </row>
    <row r="161" ht="17.25" customHeight="1" spans="1:4">
      <c r="A161" s="47" t="s">
        <v>1037</v>
      </c>
      <c r="B161" s="8">
        <f>SUM(B162:B163)</f>
        <v>0</v>
      </c>
      <c r="C161" s="48" t="s">
        <v>1037</v>
      </c>
      <c r="D161" s="8">
        <f>SUM(D162:D163)</f>
        <v>0</v>
      </c>
    </row>
    <row r="162" ht="17.25" customHeight="1" spans="1:4">
      <c r="A162" s="47" t="s">
        <v>1117</v>
      </c>
      <c r="B162" s="9"/>
      <c r="C162" s="48" t="s">
        <v>1118</v>
      </c>
      <c r="D162" s="9"/>
    </row>
    <row r="163" ht="17.25" customHeight="1" spans="1:4">
      <c r="A163" s="47" t="s">
        <v>1119</v>
      </c>
      <c r="B163" s="9"/>
      <c r="C163" s="48" t="s">
        <v>1120</v>
      </c>
      <c r="D163" s="9"/>
    </row>
    <row r="164" ht="17.25" customHeight="1" spans="1:4">
      <c r="A164" s="47" t="s">
        <v>1042</v>
      </c>
      <c r="B164" s="9"/>
      <c r="C164" s="48" t="s">
        <v>1042</v>
      </c>
      <c r="D164" s="9"/>
    </row>
    <row r="165" ht="17.25" customHeight="1" spans="1:4">
      <c r="A165" s="47" t="s">
        <v>1043</v>
      </c>
      <c r="B165" s="9"/>
      <c r="C165" s="48" t="s">
        <v>1043</v>
      </c>
      <c r="D165" s="9"/>
    </row>
    <row r="166" ht="17.25" customHeight="1" spans="1:4">
      <c r="A166" s="47" t="s">
        <v>1044</v>
      </c>
      <c r="B166" s="9"/>
      <c r="C166" s="48" t="s">
        <v>1044</v>
      </c>
      <c r="D166" s="9"/>
    </row>
    <row r="167" ht="17.25" customHeight="1" spans="1:4">
      <c r="A167" s="47" t="s">
        <v>1045</v>
      </c>
      <c r="B167" s="9"/>
      <c r="C167" s="48" t="s">
        <v>1045</v>
      </c>
      <c r="D167" s="9"/>
    </row>
    <row r="168" ht="17.25" customHeight="1" spans="1:4">
      <c r="A168" s="47" t="s">
        <v>1046</v>
      </c>
      <c r="B168" s="9"/>
      <c r="C168" s="48" t="s">
        <v>1046</v>
      </c>
      <c r="D168" s="9"/>
    </row>
    <row r="169" ht="17.25" customHeight="1" spans="1:4">
      <c r="A169" s="47" t="s">
        <v>1047</v>
      </c>
      <c r="B169" s="9"/>
      <c r="C169" s="48" t="s">
        <v>1047</v>
      </c>
      <c r="D169" s="9"/>
    </row>
    <row r="170" ht="17.25" customHeight="1" spans="1:4">
      <c r="A170" s="47" t="s">
        <v>1048</v>
      </c>
      <c r="B170" s="9"/>
      <c r="C170" s="48" t="s">
        <v>1048</v>
      </c>
      <c r="D170" s="9"/>
    </row>
    <row r="171" ht="17.25" customHeight="1" spans="1:4">
      <c r="A171" s="47" t="s">
        <v>1049</v>
      </c>
      <c r="B171" s="9"/>
      <c r="C171" s="48" t="s">
        <v>1049</v>
      </c>
      <c r="D171" s="9"/>
    </row>
    <row r="172" ht="17.25" customHeight="1" spans="1:4">
      <c r="A172" s="47" t="s">
        <v>1050</v>
      </c>
      <c r="B172" s="9"/>
      <c r="C172" s="48" t="s">
        <v>1050</v>
      </c>
      <c r="D172" s="9"/>
    </row>
    <row r="173" ht="17.25" customHeight="1" spans="1:4">
      <c r="A173" s="47" t="s">
        <v>1051</v>
      </c>
      <c r="B173" s="9"/>
      <c r="C173" s="48" t="s">
        <v>1051</v>
      </c>
      <c r="D173" s="9"/>
    </row>
    <row r="174" ht="17.25" customHeight="1" spans="1:4">
      <c r="A174" s="47" t="s">
        <v>1052</v>
      </c>
      <c r="B174" s="9"/>
      <c r="C174" s="48" t="s">
        <v>1052</v>
      </c>
      <c r="D174" s="9"/>
    </row>
    <row r="175" ht="17.25" customHeight="1" spans="1:4">
      <c r="A175" s="47" t="s">
        <v>1053</v>
      </c>
      <c r="B175" s="9"/>
      <c r="C175" s="48" t="s">
        <v>1053</v>
      </c>
      <c r="D175" s="9"/>
    </row>
    <row r="176" ht="17.25" customHeight="1" spans="1:4">
      <c r="A176" s="47" t="s">
        <v>1054</v>
      </c>
      <c r="B176" s="9"/>
      <c r="C176" s="48" t="s">
        <v>1054</v>
      </c>
      <c r="D176" s="9"/>
    </row>
    <row r="177" ht="17.25" customHeight="1" spans="1:4">
      <c r="A177" s="38" t="s">
        <v>1121</v>
      </c>
      <c r="B177" s="8">
        <f>SUM(B178:B183,B186:B190,B193:B194,B197:B198,B201:B204,B207:B219)</f>
        <v>0</v>
      </c>
      <c r="C177" s="49" t="s">
        <v>1122</v>
      </c>
      <c r="D177" s="8">
        <f>SUM(D178:D183,D186:D190,D193:D194,D197:D198,D201:D204,D207:D219)</f>
        <v>0</v>
      </c>
    </row>
    <row r="178" ht="17.25" customHeight="1" spans="1:4">
      <c r="A178" s="47" t="s">
        <v>1003</v>
      </c>
      <c r="B178" s="9"/>
      <c r="C178" s="48" t="s">
        <v>1003</v>
      </c>
      <c r="D178" s="9"/>
    </row>
    <row r="179" ht="17.25" customHeight="1" spans="1:4">
      <c r="A179" s="47" t="s">
        <v>1004</v>
      </c>
      <c r="B179" s="9"/>
      <c r="C179" s="48" t="s">
        <v>1004</v>
      </c>
      <c r="D179" s="9"/>
    </row>
    <row r="180" ht="17.25" customHeight="1" spans="1:4">
      <c r="A180" s="47" t="s">
        <v>1005</v>
      </c>
      <c r="B180" s="9"/>
      <c r="C180" s="48" t="s">
        <v>1005</v>
      </c>
      <c r="D180" s="9"/>
    </row>
    <row r="181" ht="17.25" customHeight="1" spans="1:4">
      <c r="A181" s="47" t="s">
        <v>1006</v>
      </c>
      <c r="B181" s="9"/>
      <c r="C181" s="48" t="s">
        <v>1006</v>
      </c>
      <c r="D181" s="9"/>
    </row>
    <row r="182" ht="17.25" customHeight="1" spans="1:4">
      <c r="A182" s="47" t="s">
        <v>1007</v>
      </c>
      <c r="B182" s="9"/>
      <c r="C182" s="48" t="s">
        <v>1007</v>
      </c>
      <c r="D182" s="9"/>
    </row>
    <row r="183" ht="17.25" customHeight="1" spans="1:4">
      <c r="A183" s="47" t="s">
        <v>1008</v>
      </c>
      <c r="B183" s="8">
        <f>SUM(B184:B185)</f>
        <v>0</v>
      </c>
      <c r="C183" s="48" t="s">
        <v>1008</v>
      </c>
      <c r="D183" s="8">
        <f>SUM(D184:D185)</f>
        <v>0</v>
      </c>
    </row>
    <row r="184" ht="17.25" customHeight="1" spans="1:4">
      <c r="A184" s="47" t="s">
        <v>1123</v>
      </c>
      <c r="B184" s="9"/>
      <c r="C184" s="48" t="s">
        <v>1124</v>
      </c>
      <c r="D184" s="9"/>
    </row>
    <row r="185" ht="17.25" customHeight="1" spans="1:4">
      <c r="A185" s="47" t="s">
        <v>1125</v>
      </c>
      <c r="B185" s="9"/>
      <c r="C185" s="48" t="s">
        <v>1126</v>
      </c>
      <c r="D185" s="9"/>
    </row>
    <row r="186" ht="17.25" customHeight="1" spans="1:4">
      <c r="A186" s="47" t="s">
        <v>1013</v>
      </c>
      <c r="B186" s="9"/>
      <c r="C186" s="48" t="s">
        <v>1013</v>
      </c>
      <c r="D186" s="9"/>
    </row>
    <row r="187" ht="17.25" customHeight="1" spans="1:4">
      <c r="A187" s="47" t="s">
        <v>1014</v>
      </c>
      <c r="B187" s="9"/>
      <c r="C187" s="48" t="s">
        <v>1014</v>
      </c>
      <c r="D187" s="9"/>
    </row>
    <row r="188" ht="17.25" customHeight="1" spans="1:4">
      <c r="A188" s="47" t="s">
        <v>1015</v>
      </c>
      <c r="B188" s="9"/>
      <c r="C188" s="48" t="s">
        <v>1015</v>
      </c>
      <c r="D188" s="9"/>
    </row>
    <row r="189" ht="17.25" customHeight="1" spans="1:4">
      <c r="A189" s="47" t="s">
        <v>1016</v>
      </c>
      <c r="B189" s="37"/>
      <c r="C189" s="48" t="s">
        <v>1016</v>
      </c>
      <c r="D189" s="9"/>
    </row>
    <row r="190" ht="17.25" customHeight="1" spans="1:4">
      <c r="A190" s="47" t="s">
        <v>1017</v>
      </c>
      <c r="B190" s="8">
        <f>SUM(B191:B192)</f>
        <v>0</v>
      </c>
      <c r="C190" s="48" t="s">
        <v>1017</v>
      </c>
      <c r="D190" s="8">
        <f>SUM(D191:D192)</f>
        <v>0</v>
      </c>
    </row>
    <row r="191" ht="17.25" customHeight="1" spans="1:4">
      <c r="A191" s="47" t="s">
        <v>1127</v>
      </c>
      <c r="B191" s="39"/>
      <c r="C191" s="48" t="s">
        <v>1128</v>
      </c>
      <c r="D191" s="9"/>
    </row>
    <row r="192" ht="17.25" customHeight="1" spans="1:4">
      <c r="A192" s="47" t="s">
        <v>1129</v>
      </c>
      <c r="B192" s="9"/>
      <c r="C192" s="48" t="s">
        <v>1130</v>
      </c>
      <c r="D192" s="9"/>
    </row>
    <row r="193" ht="17.25" customHeight="1" spans="1:4">
      <c r="A193" s="47" t="s">
        <v>1022</v>
      </c>
      <c r="B193" s="9"/>
      <c r="C193" s="48" t="s">
        <v>1022</v>
      </c>
      <c r="D193" s="9"/>
    </row>
    <row r="194" ht="17.25" customHeight="1" spans="1:4">
      <c r="A194" s="47" t="s">
        <v>1023</v>
      </c>
      <c r="B194" s="8">
        <f>SUM(B195:B196)</f>
        <v>0</v>
      </c>
      <c r="C194" s="48" t="s">
        <v>1023</v>
      </c>
      <c r="D194" s="8">
        <f>SUM(D195:D196)</f>
        <v>0</v>
      </c>
    </row>
    <row r="195" ht="17.25" customHeight="1" spans="1:4">
      <c r="A195" s="47" t="s">
        <v>1131</v>
      </c>
      <c r="B195" s="9"/>
      <c r="C195" s="48" t="s">
        <v>1132</v>
      </c>
      <c r="D195" s="9"/>
    </row>
    <row r="196" ht="17.25" customHeight="1" spans="1:4">
      <c r="A196" s="47" t="s">
        <v>1133</v>
      </c>
      <c r="B196" s="9"/>
      <c r="C196" s="48" t="s">
        <v>1134</v>
      </c>
      <c r="D196" s="9"/>
    </row>
    <row r="197" ht="17.25" customHeight="1" spans="1:4">
      <c r="A197" s="47" t="s">
        <v>1028</v>
      </c>
      <c r="B197" s="9"/>
      <c r="C197" s="48" t="s">
        <v>1028</v>
      </c>
      <c r="D197" s="9"/>
    </row>
    <row r="198" ht="17.25" customHeight="1" spans="1:4">
      <c r="A198" s="47" t="s">
        <v>1029</v>
      </c>
      <c r="B198" s="8">
        <f>SUM(B199:B200)</f>
        <v>0</v>
      </c>
      <c r="C198" s="48" t="s">
        <v>1029</v>
      </c>
      <c r="D198" s="8">
        <f>SUM(D199:D200)</f>
        <v>0</v>
      </c>
    </row>
    <row r="199" ht="17.25" customHeight="1" spans="1:4">
      <c r="A199" s="47" t="s">
        <v>1135</v>
      </c>
      <c r="B199" s="9"/>
      <c r="C199" s="48" t="s">
        <v>1136</v>
      </c>
      <c r="D199" s="9"/>
    </row>
    <row r="200" ht="17.25" customHeight="1" spans="1:4">
      <c r="A200" s="47" t="s">
        <v>1137</v>
      </c>
      <c r="B200" s="9"/>
      <c r="C200" s="48" t="s">
        <v>1138</v>
      </c>
      <c r="D200" s="9"/>
    </row>
    <row r="201" ht="17.25" customHeight="1" spans="1:4">
      <c r="A201" s="47" t="s">
        <v>1034</v>
      </c>
      <c r="B201" s="9"/>
      <c r="C201" s="48" t="s">
        <v>1034</v>
      </c>
      <c r="D201" s="9"/>
    </row>
    <row r="202" ht="17.25" customHeight="1" spans="1:4">
      <c r="A202" s="47" t="s">
        <v>1035</v>
      </c>
      <c r="B202" s="9"/>
      <c r="C202" s="48" t="s">
        <v>1035</v>
      </c>
      <c r="D202" s="9"/>
    </row>
    <row r="203" ht="17.25" customHeight="1" spans="1:4">
      <c r="A203" s="47" t="s">
        <v>1036</v>
      </c>
      <c r="B203" s="9"/>
      <c r="C203" s="48" t="s">
        <v>1036</v>
      </c>
      <c r="D203" s="9"/>
    </row>
    <row r="204" ht="17.25" customHeight="1" spans="1:4">
      <c r="A204" s="47" t="s">
        <v>1037</v>
      </c>
      <c r="B204" s="8">
        <f>SUM(B205:B206)</f>
        <v>0</v>
      </c>
      <c r="C204" s="48" t="s">
        <v>1037</v>
      </c>
      <c r="D204" s="8">
        <f>SUM(D205:D206)</f>
        <v>0</v>
      </c>
    </row>
    <row r="205" ht="17.25" customHeight="1" spans="1:4">
      <c r="A205" s="47" t="s">
        <v>1139</v>
      </c>
      <c r="B205" s="9"/>
      <c r="C205" s="48" t="s">
        <v>1140</v>
      </c>
      <c r="D205" s="9"/>
    </row>
    <row r="206" ht="17.25" customHeight="1" spans="1:4">
      <c r="A206" s="47" t="s">
        <v>1141</v>
      </c>
      <c r="B206" s="9"/>
      <c r="C206" s="48" t="s">
        <v>1142</v>
      </c>
      <c r="D206" s="9"/>
    </row>
    <row r="207" ht="17.25" customHeight="1" spans="1:4">
      <c r="A207" s="47" t="s">
        <v>1042</v>
      </c>
      <c r="B207" s="9"/>
      <c r="C207" s="48" t="s">
        <v>1042</v>
      </c>
      <c r="D207" s="9"/>
    </row>
    <row r="208" ht="17.25" customHeight="1" spans="1:4">
      <c r="A208" s="47" t="s">
        <v>1043</v>
      </c>
      <c r="B208" s="9"/>
      <c r="C208" s="48" t="s">
        <v>1043</v>
      </c>
      <c r="D208" s="9"/>
    </row>
    <row r="209" ht="17.25" customHeight="1" spans="1:4">
      <c r="A209" s="47" t="s">
        <v>1044</v>
      </c>
      <c r="B209" s="9"/>
      <c r="C209" s="48" t="s">
        <v>1044</v>
      </c>
      <c r="D209" s="9"/>
    </row>
    <row r="210" ht="17.25" customHeight="1" spans="1:4">
      <c r="A210" s="47" t="s">
        <v>1045</v>
      </c>
      <c r="B210" s="9"/>
      <c r="C210" s="48" t="s">
        <v>1045</v>
      </c>
      <c r="D210" s="9"/>
    </row>
    <row r="211" ht="17.25" customHeight="1" spans="1:4">
      <c r="A211" s="47" t="s">
        <v>1046</v>
      </c>
      <c r="B211" s="9"/>
      <c r="C211" s="48" t="s">
        <v>1046</v>
      </c>
      <c r="D211" s="9"/>
    </row>
    <row r="212" ht="17.25" customHeight="1" spans="1:4">
      <c r="A212" s="47" t="s">
        <v>1047</v>
      </c>
      <c r="B212" s="9"/>
      <c r="C212" s="48" t="s">
        <v>1047</v>
      </c>
      <c r="D212" s="9"/>
    </row>
    <row r="213" ht="17.25" customHeight="1" spans="1:4">
      <c r="A213" s="47" t="s">
        <v>1048</v>
      </c>
      <c r="B213" s="9"/>
      <c r="C213" s="48" t="s">
        <v>1048</v>
      </c>
      <c r="D213" s="9"/>
    </row>
    <row r="214" ht="17.25" customHeight="1" spans="1:4">
      <c r="A214" s="47" t="s">
        <v>1049</v>
      </c>
      <c r="B214" s="9"/>
      <c r="C214" s="48" t="s">
        <v>1049</v>
      </c>
      <c r="D214" s="9"/>
    </row>
    <row r="215" ht="17.25" customHeight="1" spans="1:4">
      <c r="A215" s="47" t="s">
        <v>1050</v>
      </c>
      <c r="B215" s="9"/>
      <c r="C215" s="48" t="s">
        <v>1050</v>
      </c>
      <c r="D215" s="9"/>
    </row>
    <row r="216" ht="17.25" customHeight="1" spans="1:4">
      <c r="A216" s="47" t="s">
        <v>1051</v>
      </c>
      <c r="B216" s="9"/>
      <c r="C216" s="48" t="s">
        <v>1051</v>
      </c>
      <c r="D216" s="9"/>
    </row>
    <row r="217" ht="17.25" customHeight="1" spans="1:4">
      <c r="A217" s="50" t="s">
        <v>1052</v>
      </c>
      <c r="B217" s="37"/>
      <c r="C217" s="51" t="s">
        <v>1052</v>
      </c>
      <c r="D217" s="37"/>
    </row>
    <row r="218" ht="17.25" customHeight="1" spans="1:4">
      <c r="A218" s="47" t="s">
        <v>1053</v>
      </c>
      <c r="B218" s="37"/>
      <c r="C218" s="48" t="s">
        <v>1053</v>
      </c>
      <c r="D218" s="37"/>
    </row>
    <row r="219" ht="17.25" customHeight="1" spans="1:4">
      <c r="A219" s="47" t="s">
        <v>1054</v>
      </c>
      <c r="B219" s="9"/>
      <c r="C219" s="48" t="s">
        <v>1054</v>
      </c>
      <c r="D219" s="9"/>
    </row>
  </sheetData>
  <sheetProtection autoFilter="0" objects="1"/>
  <mergeCells count="1">
    <mergeCell ref="A2:D2"/>
  </mergeCells>
  <dataValidations count="1">
    <dataValidation type="decimal" operator="between" allowBlank="1" showInputMessage="1" showErrorMessage="1" sqref="B5:B219 D5:D219">
      <formula1>-99999999999999</formula1>
      <formula2>99999999999999</formula2>
    </dataValidation>
  </dataValidations>
  <printOptions gridLines="1"/>
  <pageMargins left="0.75" right="0.75" top="1" bottom="1" header="0.5" footer="0.5"/>
  <pageSetup paperSize="1" orientation="portrait"/>
  <headerFooter>
    <oddHeader>&amp;C&amp;A</oddHeader>
    <oddFooter>&amp;CPage &amp;P</oddFooter>
    <evenHeader>&amp;C&amp;A</evenHeader>
    <evenFooter>&amp;CPage &amp;P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33"/>
  <sheetViews>
    <sheetView showZeros="0" topLeftCell="A1146" workbookViewId="0">
      <selection activeCell="C5" sqref="C5:C1332"/>
    </sheetView>
  </sheetViews>
  <sheetFormatPr defaultColWidth="8.85" defaultRowHeight="15" customHeight="1" outlineLevelCol="2"/>
  <cols>
    <col min="1" max="1" width="19.7083333333333" customWidth="1"/>
    <col min="2" max="2" width="39" customWidth="1"/>
    <col min="3" max="3" width="42.7083333333333" customWidth="1"/>
  </cols>
  <sheetData>
    <row r="1" ht="17.25" customHeight="1" spans="1:3">
      <c r="A1" s="36" t="s">
        <v>1143</v>
      </c>
      <c r="B1" s="36"/>
      <c r="C1" s="36"/>
    </row>
    <row r="2" customHeight="1" spans="1:3">
      <c r="A2" s="25" t="s">
        <v>1144</v>
      </c>
      <c r="B2" s="25"/>
      <c r="C2" s="25"/>
    </row>
    <row r="3" customHeight="1" spans="1:3">
      <c r="A3" s="25" t="s">
        <v>1145</v>
      </c>
      <c r="B3" s="25"/>
      <c r="C3" s="25"/>
    </row>
    <row r="4" customHeight="1" spans="1:3">
      <c r="A4" s="7" t="s">
        <v>181</v>
      </c>
      <c r="B4" s="7" t="s">
        <v>182</v>
      </c>
      <c r="C4" s="7" t="s">
        <v>129</v>
      </c>
    </row>
    <row r="5" customHeight="1" spans="1:3">
      <c r="A5" s="6"/>
      <c r="B5" s="7" t="s">
        <v>1146</v>
      </c>
      <c r="C5" s="8">
        <f>SUM(C6,C247,C287,C306,C396,C448,C504,C561,C690,C771,C842,C865,C973,C1025,C1089,C1109,C1139,C1149,C1194,C1215,C1260,C1310,C1313,C1326)</f>
        <v>590936</v>
      </c>
    </row>
    <row r="6" customHeight="1" spans="1:3">
      <c r="A6" s="6">
        <v>201</v>
      </c>
      <c r="B6" s="27" t="s">
        <v>1147</v>
      </c>
      <c r="C6" s="8">
        <f>C7+C19+C28+C38+C49+C60+C71+C79+C88+C101+C110+C121+C133+C140+C148+C154+C161+C168+C175+C182+C189+C197+C203+C209+C216+C231+C238+C244</f>
        <v>45088</v>
      </c>
    </row>
    <row r="7" customHeight="1" spans="1:3">
      <c r="A7" s="6">
        <v>20101</v>
      </c>
      <c r="B7" s="27" t="s">
        <v>1148</v>
      </c>
      <c r="C7" s="8">
        <f>SUM(C8:C18)</f>
        <v>1118</v>
      </c>
    </row>
    <row r="8" customHeight="1" spans="1:3">
      <c r="A8" s="6">
        <v>2010101</v>
      </c>
      <c r="B8" s="6" t="s">
        <v>1149</v>
      </c>
      <c r="C8" s="9">
        <v>709</v>
      </c>
    </row>
    <row r="9" customHeight="1" spans="1:3">
      <c r="A9" s="6">
        <v>2010102</v>
      </c>
      <c r="B9" s="6" t="s">
        <v>1150</v>
      </c>
      <c r="C9" s="9">
        <v>134</v>
      </c>
    </row>
    <row r="10" customHeight="1" spans="1:3">
      <c r="A10" s="6">
        <v>2010103</v>
      </c>
      <c r="B10" s="6" t="s">
        <v>1151</v>
      </c>
      <c r="C10" s="9"/>
    </row>
    <row r="11" customHeight="1" spans="1:3">
      <c r="A11" s="6">
        <v>2010104</v>
      </c>
      <c r="B11" s="6" t="s">
        <v>1152</v>
      </c>
      <c r="C11" s="9">
        <v>46</v>
      </c>
    </row>
    <row r="12" customHeight="1" spans="1:3">
      <c r="A12" s="6">
        <v>2010105</v>
      </c>
      <c r="B12" s="6" t="s">
        <v>1153</v>
      </c>
      <c r="C12" s="9"/>
    </row>
    <row r="13" customHeight="1" spans="1:3">
      <c r="A13" s="6">
        <v>2010106</v>
      </c>
      <c r="B13" s="6" t="s">
        <v>1154</v>
      </c>
      <c r="C13" s="9">
        <v>60</v>
      </c>
    </row>
    <row r="14" customHeight="1" spans="1:3">
      <c r="A14" s="6">
        <v>2010107</v>
      </c>
      <c r="B14" s="6" t="s">
        <v>1155</v>
      </c>
      <c r="C14" s="9"/>
    </row>
    <row r="15" customHeight="1" spans="1:3">
      <c r="A15" s="6">
        <v>2010108</v>
      </c>
      <c r="B15" s="6" t="s">
        <v>1156</v>
      </c>
      <c r="C15" s="9">
        <v>109</v>
      </c>
    </row>
    <row r="16" customHeight="1" spans="1:3">
      <c r="A16" s="6">
        <v>2010109</v>
      </c>
      <c r="B16" s="6" t="s">
        <v>1157</v>
      </c>
      <c r="C16" s="9"/>
    </row>
    <row r="17" customHeight="1" spans="1:3">
      <c r="A17" s="6">
        <v>2010150</v>
      </c>
      <c r="B17" s="6" t="s">
        <v>1158</v>
      </c>
      <c r="C17" s="9"/>
    </row>
    <row r="18" customHeight="1" spans="1:3">
      <c r="A18" s="6">
        <v>2010199</v>
      </c>
      <c r="B18" s="6" t="s">
        <v>1159</v>
      </c>
      <c r="C18" s="9">
        <v>60</v>
      </c>
    </row>
    <row r="19" customHeight="1" spans="1:3">
      <c r="A19" s="6">
        <v>20102</v>
      </c>
      <c r="B19" s="27" t="s">
        <v>1160</v>
      </c>
      <c r="C19" s="8">
        <f>SUM(C20:C27)</f>
        <v>933</v>
      </c>
    </row>
    <row r="20" customHeight="1" spans="1:3">
      <c r="A20" s="6">
        <v>2010201</v>
      </c>
      <c r="B20" s="6" t="s">
        <v>1149</v>
      </c>
      <c r="C20" s="9">
        <v>540</v>
      </c>
    </row>
    <row r="21" customHeight="1" spans="1:3">
      <c r="A21" s="6">
        <v>2010202</v>
      </c>
      <c r="B21" s="6" t="s">
        <v>1150</v>
      </c>
      <c r="C21" s="9">
        <v>281</v>
      </c>
    </row>
    <row r="22" customHeight="1" spans="1:3">
      <c r="A22" s="6">
        <v>2010203</v>
      </c>
      <c r="B22" s="6" t="s">
        <v>1151</v>
      </c>
      <c r="C22" s="9"/>
    </row>
    <row r="23" customHeight="1" spans="1:3">
      <c r="A23" s="6">
        <v>2010204</v>
      </c>
      <c r="B23" s="6" t="s">
        <v>1161</v>
      </c>
      <c r="C23" s="9">
        <v>61</v>
      </c>
    </row>
    <row r="24" customHeight="1" spans="1:3">
      <c r="A24" s="6">
        <v>2010205</v>
      </c>
      <c r="B24" s="6" t="s">
        <v>1162</v>
      </c>
      <c r="C24" s="9"/>
    </row>
    <row r="25" customHeight="1" spans="1:3">
      <c r="A25" s="6">
        <v>2010206</v>
      </c>
      <c r="B25" s="6" t="s">
        <v>1163</v>
      </c>
      <c r="C25" s="9"/>
    </row>
    <row r="26" customHeight="1" spans="1:3">
      <c r="A26" s="6">
        <v>2010250</v>
      </c>
      <c r="B26" s="6" t="s">
        <v>1158</v>
      </c>
      <c r="C26" s="9"/>
    </row>
    <row r="27" customHeight="1" spans="1:3">
      <c r="A27" s="6">
        <v>2010299</v>
      </c>
      <c r="B27" s="6" t="s">
        <v>1164</v>
      </c>
      <c r="C27" s="9">
        <v>51</v>
      </c>
    </row>
    <row r="28" customHeight="1" spans="1:3">
      <c r="A28" s="6">
        <v>20103</v>
      </c>
      <c r="B28" s="27" t="s">
        <v>1165</v>
      </c>
      <c r="C28" s="8">
        <f>SUM(C29:C37)</f>
        <v>22154</v>
      </c>
    </row>
    <row r="29" customHeight="1" spans="1:3">
      <c r="A29" s="6">
        <v>2010301</v>
      </c>
      <c r="B29" s="6" t="s">
        <v>1149</v>
      </c>
      <c r="C29" s="9">
        <v>15930</v>
      </c>
    </row>
    <row r="30" customHeight="1" spans="1:3">
      <c r="A30" s="6">
        <v>2010302</v>
      </c>
      <c r="B30" s="6" t="s">
        <v>1150</v>
      </c>
      <c r="C30" s="9">
        <v>4986</v>
      </c>
    </row>
    <row r="31" customHeight="1" spans="1:3">
      <c r="A31" s="6">
        <v>2010303</v>
      </c>
      <c r="B31" s="6" t="s">
        <v>1151</v>
      </c>
      <c r="C31" s="9">
        <v>479</v>
      </c>
    </row>
    <row r="32" customHeight="1" spans="1:3">
      <c r="A32" s="6">
        <v>2010304</v>
      </c>
      <c r="B32" s="6" t="s">
        <v>1166</v>
      </c>
      <c r="C32" s="9"/>
    </row>
    <row r="33" customHeight="1" spans="1:3">
      <c r="A33" s="6">
        <v>2010305</v>
      </c>
      <c r="B33" s="6" t="s">
        <v>1167</v>
      </c>
      <c r="C33" s="9">
        <v>20</v>
      </c>
    </row>
    <row r="34" customHeight="1" spans="1:3">
      <c r="A34" s="6">
        <v>2010306</v>
      </c>
      <c r="B34" s="6" t="s">
        <v>1168</v>
      </c>
      <c r="C34" s="9">
        <v>80</v>
      </c>
    </row>
    <row r="35" customHeight="1" spans="1:3">
      <c r="A35" s="6">
        <v>2010309</v>
      </c>
      <c r="B35" s="6" t="s">
        <v>1169</v>
      </c>
      <c r="C35" s="9"/>
    </row>
    <row r="36" customHeight="1" spans="1:3">
      <c r="A36" s="6">
        <v>2010350</v>
      </c>
      <c r="B36" s="6" t="s">
        <v>1158</v>
      </c>
      <c r="C36" s="9"/>
    </row>
    <row r="37" customHeight="1" spans="1:3">
      <c r="A37" s="6">
        <v>2010399</v>
      </c>
      <c r="B37" s="6" t="s">
        <v>1170</v>
      </c>
      <c r="C37" s="9">
        <v>659</v>
      </c>
    </row>
    <row r="38" customHeight="1" spans="1:3">
      <c r="A38" s="6">
        <v>20104</v>
      </c>
      <c r="B38" s="27" t="s">
        <v>1171</v>
      </c>
      <c r="C38" s="8">
        <f>SUM(C39:C48)</f>
        <v>1558</v>
      </c>
    </row>
    <row r="39" customHeight="1" spans="1:3">
      <c r="A39" s="6">
        <v>2010401</v>
      </c>
      <c r="B39" s="6" t="s">
        <v>1149</v>
      </c>
      <c r="C39" s="9">
        <v>875</v>
      </c>
    </row>
    <row r="40" customHeight="1" spans="1:3">
      <c r="A40" s="6">
        <v>2010402</v>
      </c>
      <c r="B40" s="6" t="s">
        <v>1150</v>
      </c>
      <c r="C40" s="9">
        <v>340</v>
      </c>
    </row>
    <row r="41" customHeight="1" spans="1:3">
      <c r="A41" s="6">
        <v>2010403</v>
      </c>
      <c r="B41" s="6" t="s">
        <v>1151</v>
      </c>
      <c r="C41" s="9"/>
    </row>
    <row r="42" customHeight="1" spans="1:3">
      <c r="A42" s="6">
        <v>2010404</v>
      </c>
      <c r="B42" s="6" t="s">
        <v>1172</v>
      </c>
      <c r="C42" s="9">
        <v>74</v>
      </c>
    </row>
    <row r="43" customHeight="1" spans="1:3">
      <c r="A43" s="6">
        <v>2010405</v>
      </c>
      <c r="B43" s="6" t="s">
        <v>1173</v>
      </c>
      <c r="C43" s="9"/>
    </row>
    <row r="44" customHeight="1" spans="1:3">
      <c r="A44" s="6">
        <v>2010406</v>
      </c>
      <c r="B44" s="6" t="s">
        <v>1174</v>
      </c>
      <c r="C44" s="9"/>
    </row>
    <row r="45" customHeight="1" spans="1:3">
      <c r="A45" s="6">
        <v>2010407</v>
      </c>
      <c r="B45" s="6" t="s">
        <v>1175</v>
      </c>
      <c r="C45" s="9"/>
    </row>
    <row r="46" customHeight="1" spans="1:3">
      <c r="A46" s="6">
        <v>2010408</v>
      </c>
      <c r="B46" s="6" t="s">
        <v>1176</v>
      </c>
      <c r="C46" s="9">
        <v>3</v>
      </c>
    </row>
    <row r="47" customHeight="1" spans="1:3">
      <c r="A47" s="6">
        <v>2010450</v>
      </c>
      <c r="B47" s="6" t="s">
        <v>1158</v>
      </c>
      <c r="C47" s="9"/>
    </row>
    <row r="48" customHeight="1" spans="1:3">
      <c r="A48" s="6">
        <v>2010499</v>
      </c>
      <c r="B48" s="6" t="s">
        <v>1177</v>
      </c>
      <c r="C48" s="9">
        <v>266</v>
      </c>
    </row>
    <row r="49" customHeight="1" spans="1:3">
      <c r="A49" s="6">
        <v>20105</v>
      </c>
      <c r="B49" s="27" t="s">
        <v>1178</v>
      </c>
      <c r="C49" s="8">
        <f>SUM(C50:C59)</f>
        <v>424</v>
      </c>
    </row>
    <row r="50" customHeight="1" spans="1:3">
      <c r="A50" s="6">
        <v>2010501</v>
      </c>
      <c r="B50" s="6" t="s">
        <v>1149</v>
      </c>
      <c r="C50" s="9">
        <v>234</v>
      </c>
    </row>
    <row r="51" customHeight="1" spans="1:3">
      <c r="A51" s="6">
        <v>2010502</v>
      </c>
      <c r="B51" s="6" t="s">
        <v>1150</v>
      </c>
      <c r="C51" s="9">
        <v>73</v>
      </c>
    </row>
    <row r="52" customHeight="1" spans="1:3">
      <c r="A52" s="6">
        <v>2010503</v>
      </c>
      <c r="B52" s="6" t="s">
        <v>1151</v>
      </c>
      <c r="C52" s="9"/>
    </row>
    <row r="53" customHeight="1" spans="1:3">
      <c r="A53" s="6">
        <v>2010504</v>
      </c>
      <c r="B53" s="6" t="s">
        <v>1179</v>
      </c>
      <c r="C53" s="9"/>
    </row>
    <row r="54" customHeight="1" spans="1:3">
      <c r="A54" s="6">
        <v>2010505</v>
      </c>
      <c r="B54" s="6" t="s">
        <v>1180</v>
      </c>
      <c r="C54" s="9">
        <v>69</v>
      </c>
    </row>
    <row r="55" customHeight="1" spans="1:3">
      <c r="A55" s="6">
        <v>2010506</v>
      </c>
      <c r="B55" s="6" t="s">
        <v>1181</v>
      </c>
      <c r="C55" s="9"/>
    </row>
    <row r="56" customHeight="1" spans="1:3">
      <c r="A56" s="6">
        <v>2010507</v>
      </c>
      <c r="B56" s="6" t="s">
        <v>1182</v>
      </c>
      <c r="C56" s="9">
        <v>30</v>
      </c>
    </row>
    <row r="57" customHeight="1" spans="1:3">
      <c r="A57" s="6">
        <v>2010508</v>
      </c>
      <c r="B57" s="6" t="s">
        <v>1183</v>
      </c>
      <c r="C57" s="9">
        <v>18</v>
      </c>
    </row>
    <row r="58" customHeight="1" spans="1:3">
      <c r="A58" s="6">
        <v>2010550</v>
      </c>
      <c r="B58" s="6" t="s">
        <v>1158</v>
      </c>
      <c r="C58" s="9"/>
    </row>
    <row r="59" customHeight="1" spans="1:3">
      <c r="A59" s="6">
        <v>2010599</v>
      </c>
      <c r="B59" s="6" t="s">
        <v>1184</v>
      </c>
      <c r="C59" s="9"/>
    </row>
    <row r="60" customHeight="1" spans="1:3">
      <c r="A60" s="6">
        <v>20106</v>
      </c>
      <c r="B60" s="27" t="s">
        <v>1185</v>
      </c>
      <c r="C60" s="8">
        <f>SUM(C61:C70)</f>
        <v>4923</v>
      </c>
    </row>
    <row r="61" customHeight="1" spans="1:3">
      <c r="A61" s="6">
        <v>2010601</v>
      </c>
      <c r="B61" s="6" t="s">
        <v>1149</v>
      </c>
      <c r="C61" s="9">
        <v>1363</v>
      </c>
    </row>
    <row r="62" customHeight="1" spans="1:3">
      <c r="A62" s="6">
        <v>2010602</v>
      </c>
      <c r="B62" s="6" t="s">
        <v>1150</v>
      </c>
      <c r="C62" s="9">
        <v>2167</v>
      </c>
    </row>
    <row r="63" customHeight="1" spans="1:3">
      <c r="A63" s="6">
        <v>2010603</v>
      </c>
      <c r="B63" s="6" t="s">
        <v>1151</v>
      </c>
      <c r="C63" s="9"/>
    </row>
    <row r="64" customHeight="1" spans="1:3">
      <c r="A64" s="6">
        <v>2010604</v>
      </c>
      <c r="B64" s="6" t="s">
        <v>1186</v>
      </c>
      <c r="C64" s="9">
        <v>5</v>
      </c>
    </row>
    <row r="65" customHeight="1" spans="1:3">
      <c r="A65" s="6">
        <v>2010605</v>
      </c>
      <c r="B65" s="6" t="s">
        <v>1187</v>
      </c>
      <c r="C65" s="9">
        <v>26</v>
      </c>
    </row>
    <row r="66" customHeight="1" spans="1:3">
      <c r="A66" s="6">
        <v>2010606</v>
      </c>
      <c r="B66" s="6" t="s">
        <v>1188</v>
      </c>
      <c r="C66" s="9"/>
    </row>
    <row r="67" customHeight="1" spans="1:3">
      <c r="A67" s="6">
        <v>2010607</v>
      </c>
      <c r="B67" s="6" t="s">
        <v>1189</v>
      </c>
      <c r="C67" s="9">
        <v>954</v>
      </c>
    </row>
    <row r="68" customHeight="1" spans="1:3">
      <c r="A68" s="6">
        <v>2010608</v>
      </c>
      <c r="B68" s="6" t="s">
        <v>1190</v>
      </c>
      <c r="C68" s="9">
        <v>246</v>
      </c>
    </row>
    <row r="69" customHeight="1" spans="1:3">
      <c r="A69" s="6">
        <v>2010650</v>
      </c>
      <c r="B69" s="6" t="s">
        <v>1158</v>
      </c>
      <c r="C69" s="9"/>
    </row>
    <row r="70" customHeight="1" spans="1:3">
      <c r="A70" s="6">
        <v>2010699</v>
      </c>
      <c r="B70" s="6" t="s">
        <v>1191</v>
      </c>
      <c r="C70" s="9">
        <v>162</v>
      </c>
    </row>
    <row r="71" customHeight="1" spans="1:3">
      <c r="A71" s="6">
        <v>20107</v>
      </c>
      <c r="B71" s="27" t="s">
        <v>1192</v>
      </c>
      <c r="C71" s="8">
        <f>SUM(C72:C78)</f>
        <v>1715</v>
      </c>
    </row>
    <row r="72" customHeight="1" spans="1:3">
      <c r="A72" s="6">
        <v>2010701</v>
      </c>
      <c r="B72" s="6" t="s">
        <v>1149</v>
      </c>
      <c r="C72" s="9"/>
    </row>
    <row r="73" customHeight="1" spans="1:3">
      <c r="A73" s="6">
        <v>2010702</v>
      </c>
      <c r="B73" s="6" t="s">
        <v>1150</v>
      </c>
      <c r="C73" s="9">
        <v>46</v>
      </c>
    </row>
    <row r="74" customHeight="1" spans="1:3">
      <c r="A74" s="6">
        <v>2010703</v>
      </c>
      <c r="B74" s="6" t="s">
        <v>1151</v>
      </c>
      <c r="C74" s="9"/>
    </row>
    <row r="75" customHeight="1" spans="1:3">
      <c r="A75" s="6">
        <v>2010709</v>
      </c>
      <c r="B75" s="6" t="s">
        <v>1189</v>
      </c>
      <c r="C75" s="9"/>
    </row>
    <row r="76" customHeight="1" spans="1:3">
      <c r="A76" s="6">
        <v>2010710</v>
      </c>
      <c r="B76" s="6" t="s">
        <v>1193</v>
      </c>
      <c r="C76" s="9"/>
    </row>
    <row r="77" customHeight="1" spans="1:3">
      <c r="A77" s="6">
        <v>2010750</v>
      </c>
      <c r="B77" s="6" t="s">
        <v>1158</v>
      </c>
      <c r="C77" s="9"/>
    </row>
    <row r="78" customHeight="1" spans="1:3">
      <c r="A78" s="6">
        <v>2010799</v>
      </c>
      <c r="B78" s="6" t="s">
        <v>1194</v>
      </c>
      <c r="C78" s="9">
        <v>1669</v>
      </c>
    </row>
    <row r="79" customHeight="1" spans="1:3">
      <c r="A79" s="6">
        <v>20108</v>
      </c>
      <c r="B79" s="27" t="s">
        <v>1195</v>
      </c>
      <c r="C79" s="8">
        <f>SUM(C80:C87)</f>
        <v>722</v>
      </c>
    </row>
    <row r="80" customHeight="1" spans="1:3">
      <c r="A80" s="6">
        <v>2010801</v>
      </c>
      <c r="B80" s="6" t="s">
        <v>1149</v>
      </c>
      <c r="C80" s="9">
        <v>442</v>
      </c>
    </row>
    <row r="81" customHeight="1" spans="1:3">
      <c r="A81" s="6">
        <v>2010802</v>
      </c>
      <c r="B81" s="6" t="s">
        <v>1150</v>
      </c>
      <c r="C81" s="9">
        <v>175</v>
      </c>
    </row>
    <row r="82" customHeight="1" spans="1:3">
      <c r="A82" s="6">
        <v>2010803</v>
      </c>
      <c r="B82" s="6" t="s">
        <v>1151</v>
      </c>
      <c r="C82" s="9"/>
    </row>
    <row r="83" customHeight="1" spans="1:3">
      <c r="A83" s="6">
        <v>2010804</v>
      </c>
      <c r="B83" s="6" t="s">
        <v>1196</v>
      </c>
      <c r="C83" s="9">
        <v>55</v>
      </c>
    </row>
    <row r="84" customHeight="1" spans="1:3">
      <c r="A84" s="6">
        <v>2010805</v>
      </c>
      <c r="B84" s="6" t="s">
        <v>1197</v>
      </c>
      <c r="C84" s="9"/>
    </row>
    <row r="85" customHeight="1" spans="1:3">
      <c r="A85" s="6">
        <v>2010806</v>
      </c>
      <c r="B85" s="6" t="s">
        <v>1189</v>
      </c>
      <c r="C85" s="9"/>
    </row>
    <row r="86" customHeight="1" spans="1:3">
      <c r="A86" s="6">
        <v>2010850</v>
      </c>
      <c r="B86" s="6" t="s">
        <v>1158</v>
      </c>
      <c r="C86" s="9"/>
    </row>
    <row r="87" customHeight="1" spans="1:3">
      <c r="A87" s="6">
        <v>2010899</v>
      </c>
      <c r="B87" s="6" t="s">
        <v>1198</v>
      </c>
      <c r="C87" s="9">
        <v>50</v>
      </c>
    </row>
    <row r="88" customHeight="1" spans="1:3">
      <c r="A88" s="6">
        <v>20109</v>
      </c>
      <c r="B88" s="27" t="s">
        <v>1199</v>
      </c>
      <c r="C88" s="8">
        <f>SUM(C89:C100)</f>
        <v>0</v>
      </c>
    </row>
    <row r="89" customHeight="1" spans="1:3">
      <c r="A89" s="6">
        <v>2010901</v>
      </c>
      <c r="B89" s="6" t="s">
        <v>1149</v>
      </c>
      <c r="C89" s="9"/>
    </row>
    <row r="90" customHeight="1" spans="1:3">
      <c r="A90" s="6">
        <v>2010902</v>
      </c>
      <c r="B90" s="6" t="s">
        <v>1150</v>
      </c>
      <c r="C90" s="9"/>
    </row>
    <row r="91" customHeight="1" spans="1:3">
      <c r="A91" s="6">
        <v>2010903</v>
      </c>
      <c r="B91" s="6" t="s">
        <v>1151</v>
      </c>
      <c r="C91" s="9"/>
    </row>
    <row r="92" customHeight="1" spans="1:3">
      <c r="A92" s="6">
        <v>2010905</v>
      </c>
      <c r="B92" s="6" t="s">
        <v>1200</v>
      </c>
      <c r="C92" s="9"/>
    </row>
    <row r="93" customHeight="1" spans="1:3">
      <c r="A93" s="6">
        <v>2010907</v>
      </c>
      <c r="B93" s="6" t="s">
        <v>1201</v>
      </c>
      <c r="C93" s="9"/>
    </row>
    <row r="94" customHeight="1" spans="1:3">
      <c r="A94" s="6">
        <v>2010908</v>
      </c>
      <c r="B94" s="6" t="s">
        <v>1189</v>
      </c>
      <c r="C94" s="9"/>
    </row>
    <row r="95" customHeight="1" spans="1:3">
      <c r="A95" s="6">
        <v>2010909</v>
      </c>
      <c r="B95" s="6" t="s">
        <v>1202</v>
      </c>
      <c r="C95" s="9"/>
    </row>
    <row r="96" customHeight="1" spans="1:3">
      <c r="A96" s="6">
        <v>2010910</v>
      </c>
      <c r="B96" s="6" t="s">
        <v>1203</v>
      </c>
      <c r="C96" s="9"/>
    </row>
    <row r="97" customHeight="1" spans="1:3">
      <c r="A97" s="6">
        <v>2010911</v>
      </c>
      <c r="B97" s="6" t="s">
        <v>1204</v>
      </c>
      <c r="C97" s="9"/>
    </row>
    <row r="98" customHeight="1" spans="1:3">
      <c r="A98" s="6">
        <v>2010912</v>
      </c>
      <c r="B98" s="6" t="s">
        <v>1205</v>
      </c>
      <c r="C98" s="9"/>
    </row>
    <row r="99" customHeight="1" spans="1:3">
      <c r="A99" s="6">
        <v>2010950</v>
      </c>
      <c r="B99" s="6" t="s">
        <v>1158</v>
      </c>
      <c r="C99" s="9"/>
    </row>
    <row r="100" customHeight="1" spans="1:3">
      <c r="A100" s="6">
        <v>2010999</v>
      </c>
      <c r="B100" s="6" t="s">
        <v>1206</v>
      </c>
      <c r="C100" s="9"/>
    </row>
    <row r="101" customHeight="1" spans="1:3">
      <c r="A101" s="6">
        <v>20111</v>
      </c>
      <c r="B101" s="27" t="s">
        <v>1207</v>
      </c>
      <c r="C101" s="8">
        <f>SUM(C102:C109)</f>
        <v>2420</v>
      </c>
    </row>
    <row r="102" customHeight="1" spans="1:3">
      <c r="A102" s="6">
        <v>2011101</v>
      </c>
      <c r="B102" s="6" t="s">
        <v>1149</v>
      </c>
      <c r="C102" s="9">
        <v>1646</v>
      </c>
    </row>
    <row r="103" customHeight="1" spans="1:3">
      <c r="A103" s="6">
        <v>2011102</v>
      </c>
      <c r="B103" s="6" t="s">
        <v>1150</v>
      </c>
      <c r="C103" s="9">
        <v>774</v>
      </c>
    </row>
    <row r="104" customHeight="1" spans="1:3">
      <c r="A104" s="6">
        <v>2011103</v>
      </c>
      <c r="B104" s="6" t="s">
        <v>1151</v>
      </c>
      <c r="C104" s="9"/>
    </row>
    <row r="105" customHeight="1" spans="1:3">
      <c r="A105" s="6">
        <v>2011104</v>
      </c>
      <c r="B105" s="6" t="s">
        <v>1208</v>
      </c>
      <c r="C105" s="9"/>
    </row>
    <row r="106" customHeight="1" spans="1:3">
      <c r="A106" s="6">
        <v>2011105</v>
      </c>
      <c r="B106" s="6" t="s">
        <v>1209</v>
      </c>
      <c r="C106" s="9"/>
    </row>
    <row r="107" customHeight="1" spans="1:3">
      <c r="A107" s="6">
        <v>2011106</v>
      </c>
      <c r="B107" s="6" t="s">
        <v>1210</v>
      </c>
      <c r="C107" s="9"/>
    </row>
    <row r="108" customHeight="1" spans="1:3">
      <c r="A108" s="6">
        <v>2011150</v>
      </c>
      <c r="B108" s="6" t="s">
        <v>1158</v>
      </c>
      <c r="C108" s="9"/>
    </row>
    <row r="109" customHeight="1" spans="1:3">
      <c r="A109" s="6">
        <v>2011199</v>
      </c>
      <c r="B109" s="6" t="s">
        <v>1211</v>
      </c>
      <c r="C109" s="9"/>
    </row>
    <row r="110" customHeight="1" spans="1:3">
      <c r="A110" s="6">
        <v>20113</v>
      </c>
      <c r="B110" s="27" t="s">
        <v>1212</v>
      </c>
      <c r="C110" s="8">
        <f>SUM(C111:C120)</f>
        <v>449</v>
      </c>
    </row>
    <row r="111" customHeight="1" spans="1:3">
      <c r="A111" s="6">
        <v>2011301</v>
      </c>
      <c r="B111" s="6" t="s">
        <v>1149</v>
      </c>
      <c r="C111" s="9"/>
    </row>
    <row r="112" customHeight="1" spans="1:3">
      <c r="A112" s="6">
        <v>2011302</v>
      </c>
      <c r="B112" s="6" t="s">
        <v>1150</v>
      </c>
      <c r="C112" s="9">
        <v>122</v>
      </c>
    </row>
    <row r="113" customHeight="1" spans="1:3">
      <c r="A113" s="6">
        <v>2011303</v>
      </c>
      <c r="B113" s="6" t="s">
        <v>1151</v>
      </c>
      <c r="C113" s="9"/>
    </row>
    <row r="114" customHeight="1" spans="1:3">
      <c r="A114" s="6">
        <v>2011304</v>
      </c>
      <c r="B114" s="6" t="s">
        <v>1213</v>
      </c>
      <c r="C114" s="9"/>
    </row>
    <row r="115" customHeight="1" spans="1:3">
      <c r="A115" s="6">
        <v>2011305</v>
      </c>
      <c r="B115" s="6" t="s">
        <v>1214</v>
      </c>
      <c r="C115" s="9"/>
    </row>
    <row r="116" customHeight="1" spans="1:3">
      <c r="A116" s="6">
        <v>2011306</v>
      </c>
      <c r="B116" s="6" t="s">
        <v>1215</v>
      </c>
      <c r="C116" s="9"/>
    </row>
    <row r="117" customHeight="1" spans="1:3">
      <c r="A117" s="6">
        <v>2011307</v>
      </c>
      <c r="B117" s="6" t="s">
        <v>1216</v>
      </c>
      <c r="C117" s="9"/>
    </row>
    <row r="118" customHeight="1" spans="1:3">
      <c r="A118" s="6">
        <v>2011308</v>
      </c>
      <c r="B118" s="6" t="s">
        <v>1217</v>
      </c>
      <c r="C118" s="9">
        <v>327</v>
      </c>
    </row>
    <row r="119" customHeight="1" spans="1:3">
      <c r="A119" s="6">
        <v>2011350</v>
      </c>
      <c r="B119" s="6" t="s">
        <v>1158</v>
      </c>
      <c r="C119" s="9"/>
    </row>
    <row r="120" customHeight="1" spans="1:3">
      <c r="A120" s="6">
        <v>2011399</v>
      </c>
      <c r="B120" s="6" t="s">
        <v>1218</v>
      </c>
      <c r="C120" s="9"/>
    </row>
    <row r="121" customHeight="1" spans="1:3">
      <c r="A121" s="6">
        <v>20114</v>
      </c>
      <c r="B121" s="27" t="s">
        <v>1219</v>
      </c>
      <c r="C121" s="8">
        <f>SUM(C122:C132)</f>
        <v>17</v>
      </c>
    </row>
    <row r="122" customHeight="1" spans="1:3">
      <c r="A122" s="6">
        <v>2011401</v>
      </c>
      <c r="B122" s="6" t="s">
        <v>1149</v>
      </c>
      <c r="C122" s="9"/>
    </row>
    <row r="123" customHeight="1" spans="1:3">
      <c r="A123" s="6">
        <v>2011402</v>
      </c>
      <c r="B123" s="6" t="s">
        <v>1150</v>
      </c>
      <c r="C123" s="9"/>
    </row>
    <row r="124" customHeight="1" spans="1:3">
      <c r="A124" s="6">
        <v>2011403</v>
      </c>
      <c r="B124" s="6" t="s">
        <v>1151</v>
      </c>
      <c r="C124" s="9"/>
    </row>
    <row r="125" customHeight="1" spans="1:3">
      <c r="A125" s="6">
        <v>2011404</v>
      </c>
      <c r="B125" s="6" t="s">
        <v>1220</v>
      </c>
      <c r="C125" s="9"/>
    </row>
    <row r="126" customHeight="1" spans="1:3">
      <c r="A126" s="6">
        <v>2011405</v>
      </c>
      <c r="B126" s="6" t="s">
        <v>1221</v>
      </c>
      <c r="C126" s="9"/>
    </row>
    <row r="127" customHeight="1" spans="1:3">
      <c r="A127" s="6">
        <v>2011408</v>
      </c>
      <c r="B127" s="6" t="s">
        <v>1222</v>
      </c>
      <c r="C127" s="9"/>
    </row>
    <row r="128" customHeight="1" spans="1:3">
      <c r="A128" s="6">
        <v>2011409</v>
      </c>
      <c r="B128" s="6" t="s">
        <v>1223</v>
      </c>
      <c r="C128" s="9">
        <v>13</v>
      </c>
    </row>
    <row r="129" customHeight="1" spans="1:3">
      <c r="A129" s="6">
        <v>2011410</v>
      </c>
      <c r="B129" s="6" t="s">
        <v>1224</v>
      </c>
      <c r="C129" s="9"/>
    </row>
    <row r="130" customHeight="1" spans="1:3">
      <c r="A130" s="6">
        <v>2011411</v>
      </c>
      <c r="B130" s="6" t="s">
        <v>1225</v>
      </c>
      <c r="C130" s="9"/>
    </row>
    <row r="131" customHeight="1" spans="1:3">
      <c r="A131" s="6">
        <v>2011450</v>
      </c>
      <c r="B131" s="6" t="s">
        <v>1158</v>
      </c>
      <c r="C131" s="9"/>
    </row>
    <row r="132" customHeight="1" spans="1:3">
      <c r="A132" s="6">
        <v>2011499</v>
      </c>
      <c r="B132" s="6" t="s">
        <v>1226</v>
      </c>
      <c r="C132" s="9">
        <v>4</v>
      </c>
    </row>
    <row r="133" customHeight="1" spans="1:3">
      <c r="A133" s="6">
        <v>20123</v>
      </c>
      <c r="B133" s="27" t="s">
        <v>1227</v>
      </c>
      <c r="C133" s="8">
        <f>SUM(C134:C139)</f>
        <v>0</v>
      </c>
    </row>
    <row r="134" customHeight="1" spans="1:3">
      <c r="A134" s="6">
        <v>2012301</v>
      </c>
      <c r="B134" s="6" t="s">
        <v>1149</v>
      </c>
      <c r="C134" s="9"/>
    </row>
    <row r="135" customHeight="1" spans="1:3">
      <c r="A135" s="6">
        <v>2012302</v>
      </c>
      <c r="B135" s="6" t="s">
        <v>1150</v>
      </c>
      <c r="C135" s="9"/>
    </row>
    <row r="136" customHeight="1" spans="1:3">
      <c r="A136" s="6">
        <v>2012303</v>
      </c>
      <c r="B136" s="6" t="s">
        <v>1151</v>
      </c>
      <c r="C136" s="9"/>
    </row>
    <row r="137" customHeight="1" spans="1:3">
      <c r="A137" s="6">
        <v>2012304</v>
      </c>
      <c r="B137" s="6" t="s">
        <v>1228</v>
      </c>
      <c r="C137" s="9"/>
    </row>
    <row r="138" customHeight="1" spans="1:3">
      <c r="A138" s="6">
        <v>2012350</v>
      </c>
      <c r="B138" s="6" t="s">
        <v>1158</v>
      </c>
      <c r="C138" s="9"/>
    </row>
    <row r="139" customHeight="1" spans="1:3">
      <c r="A139" s="6">
        <v>2012399</v>
      </c>
      <c r="B139" s="6" t="s">
        <v>1229</v>
      </c>
      <c r="C139" s="9"/>
    </row>
    <row r="140" customHeight="1" spans="1:3">
      <c r="A140" s="6">
        <v>20125</v>
      </c>
      <c r="B140" s="27" t="s">
        <v>1230</v>
      </c>
      <c r="C140" s="8">
        <f>SUM(C141:C147)</f>
        <v>0</v>
      </c>
    </row>
    <row r="141" customHeight="1" spans="1:3">
      <c r="A141" s="6">
        <v>2012501</v>
      </c>
      <c r="B141" s="6" t="s">
        <v>1149</v>
      </c>
      <c r="C141" s="9"/>
    </row>
    <row r="142" customHeight="1" spans="1:3">
      <c r="A142" s="6">
        <v>2012502</v>
      </c>
      <c r="B142" s="6" t="s">
        <v>1150</v>
      </c>
      <c r="C142" s="9"/>
    </row>
    <row r="143" customHeight="1" spans="1:3">
      <c r="A143" s="6">
        <v>2012503</v>
      </c>
      <c r="B143" s="6" t="s">
        <v>1151</v>
      </c>
      <c r="C143" s="9"/>
    </row>
    <row r="144" customHeight="1" spans="1:3">
      <c r="A144" s="6">
        <v>2012504</v>
      </c>
      <c r="B144" s="6" t="s">
        <v>1231</v>
      </c>
      <c r="C144" s="9"/>
    </row>
    <row r="145" customHeight="1" spans="1:3">
      <c r="A145" s="6">
        <v>2012505</v>
      </c>
      <c r="B145" s="6" t="s">
        <v>1232</v>
      </c>
      <c r="C145" s="9"/>
    </row>
    <row r="146" customHeight="1" spans="1:3">
      <c r="A146" s="6">
        <v>2012550</v>
      </c>
      <c r="B146" s="6" t="s">
        <v>1158</v>
      </c>
      <c r="C146" s="9"/>
    </row>
    <row r="147" customHeight="1" spans="1:3">
      <c r="A147" s="6">
        <v>2012599</v>
      </c>
      <c r="B147" s="6" t="s">
        <v>1233</v>
      </c>
      <c r="C147" s="9"/>
    </row>
    <row r="148" customHeight="1" spans="1:3">
      <c r="A148" s="6">
        <v>20126</v>
      </c>
      <c r="B148" s="27" t="s">
        <v>1234</v>
      </c>
      <c r="C148" s="8">
        <f>SUM(C149:C153)</f>
        <v>234</v>
      </c>
    </row>
    <row r="149" customHeight="1" spans="1:3">
      <c r="A149" s="6">
        <v>2012601</v>
      </c>
      <c r="B149" s="6" t="s">
        <v>1149</v>
      </c>
      <c r="C149" s="9">
        <v>144</v>
      </c>
    </row>
    <row r="150" customHeight="1" spans="1:3">
      <c r="A150" s="6">
        <v>2012602</v>
      </c>
      <c r="B150" s="6" t="s">
        <v>1150</v>
      </c>
      <c r="C150" s="9">
        <v>70</v>
      </c>
    </row>
    <row r="151" customHeight="1" spans="1:3">
      <c r="A151" s="6">
        <v>2012603</v>
      </c>
      <c r="B151" s="6" t="s">
        <v>1151</v>
      </c>
      <c r="C151" s="9"/>
    </row>
    <row r="152" customHeight="1" spans="1:3">
      <c r="A152" s="6">
        <v>2012604</v>
      </c>
      <c r="B152" s="6" t="s">
        <v>1235</v>
      </c>
      <c r="C152" s="9">
        <v>20</v>
      </c>
    </row>
    <row r="153" customHeight="1" spans="1:3">
      <c r="A153" s="6">
        <v>2012699</v>
      </c>
      <c r="B153" s="6" t="s">
        <v>1236</v>
      </c>
      <c r="C153" s="9"/>
    </row>
    <row r="154" customHeight="1" spans="1:3">
      <c r="A154" s="6">
        <v>20128</v>
      </c>
      <c r="B154" s="27" t="s">
        <v>1237</v>
      </c>
      <c r="C154" s="8">
        <f>SUM(C155:C160)</f>
        <v>91</v>
      </c>
    </row>
    <row r="155" customHeight="1" spans="1:3">
      <c r="A155" s="6">
        <v>2012801</v>
      </c>
      <c r="B155" s="6" t="s">
        <v>1149</v>
      </c>
      <c r="C155" s="9">
        <v>67</v>
      </c>
    </row>
    <row r="156" customHeight="1" spans="1:3">
      <c r="A156" s="6">
        <v>2012802</v>
      </c>
      <c r="B156" s="6" t="s">
        <v>1150</v>
      </c>
      <c r="C156" s="9"/>
    </row>
    <row r="157" customHeight="1" spans="1:3">
      <c r="A157" s="6">
        <v>2012803</v>
      </c>
      <c r="B157" s="6" t="s">
        <v>1151</v>
      </c>
      <c r="C157" s="9"/>
    </row>
    <row r="158" customHeight="1" spans="1:3">
      <c r="A158" s="6">
        <v>2012804</v>
      </c>
      <c r="B158" s="6" t="s">
        <v>1163</v>
      </c>
      <c r="C158" s="9"/>
    </row>
    <row r="159" customHeight="1" spans="1:3">
      <c r="A159" s="6">
        <v>2012850</v>
      </c>
      <c r="B159" s="6" t="s">
        <v>1158</v>
      </c>
      <c r="C159" s="9"/>
    </row>
    <row r="160" customHeight="1" spans="1:3">
      <c r="A160" s="6">
        <v>2012899</v>
      </c>
      <c r="B160" s="6" t="s">
        <v>1238</v>
      </c>
      <c r="C160" s="9">
        <v>24</v>
      </c>
    </row>
    <row r="161" customHeight="1" spans="1:3">
      <c r="A161" s="6">
        <v>20129</v>
      </c>
      <c r="B161" s="27" t="s">
        <v>1239</v>
      </c>
      <c r="C161" s="8">
        <f>SUM(C162:C167)</f>
        <v>569</v>
      </c>
    </row>
    <row r="162" customHeight="1" spans="1:3">
      <c r="A162" s="6">
        <v>2012901</v>
      </c>
      <c r="B162" s="6" t="s">
        <v>1149</v>
      </c>
      <c r="C162" s="9">
        <v>292</v>
      </c>
    </row>
    <row r="163" customHeight="1" spans="1:3">
      <c r="A163" s="6">
        <v>2012902</v>
      </c>
      <c r="B163" s="6" t="s">
        <v>1150</v>
      </c>
      <c r="C163" s="9">
        <v>185</v>
      </c>
    </row>
    <row r="164" customHeight="1" spans="1:3">
      <c r="A164" s="6">
        <v>2012903</v>
      </c>
      <c r="B164" s="6" t="s">
        <v>1151</v>
      </c>
      <c r="C164" s="9"/>
    </row>
    <row r="165" customHeight="1" spans="1:3">
      <c r="A165" s="6">
        <v>2012906</v>
      </c>
      <c r="B165" s="6" t="s">
        <v>1240</v>
      </c>
      <c r="C165" s="9"/>
    </row>
    <row r="166" customHeight="1" spans="1:3">
      <c r="A166" s="6">
        <v>2012950</v>
      </c>
      <c r="B166" s="6" t="s">
        <v>1158</v>
      </c>
      <c r="C166" s="9">
        <v>34</v>
      </c>
    </row>
    <row r="167" customHeight="1" spans="1:3">
      <c r="A167" s="6">
        <v>2012999</v>
      </c>
      <c r="B167" s="6" t="s">
        <v>1241</v>
      </c>
      <c r="C167" s="9">
        <v>58</v>
      </c>
    </row>
    <row r="168" customHeight="1" spans="1:3">
      <c r="A168" s="6">
        <v>20131</v>
      </c>
      <c r="B168" s="27" t="s">
        <v>1242</v>
      </c>
      <c r="C168" s="8">
        <f>SUM(C169:C174)</f>
        <v>1337</v>
      </c>
    </row>
    <row r="169" customHeight="1" spans="1:3">
      <c r="A169" s="6">
        <v>2013101</v>
      </c>
      <c r="B169" s="6" t="s">
        <v>1149</v>
      </c>
      <c r="C169" s="9">
        <v>790</v>
      </c>
    </row>
    <row r="170" customHeight="1" spans="1:3">
      <c r="A170" s="6">
        <v>2013102</v>
      </c>
      <c r="B170" s="6" t="s">
        <v>1150</v>
      </c>
      <c r="C170" s="9">
        <v>530</v>
      </c>
    </row>
    <row r="171" customHeight="1" spans="1:3">
      <c r="A171" s="6">
        <v>2013103</v>
      </c>
      <c r="B171" s="6" t="s">
        <v>1151</v>
      </c>
      <c r="C171" s="9"/>
    </row>
    <row r="172" customHeight="1" spans="1:3">
      <c r="A172" s="6">
        <v>2013105</v>
      </c>
      <c r="B172" s="6" t="s">
        <v>1243</v>
      </c>
      <c r="C172" s="9"/>
    </row>
    <row r="173" customHeight="1" spans="1:3">
      <c r="A173" s="6">
        <v>2013150</v>
      </c>
      <c r="B173" s="6" t="s">
        <v>1158</v>
      </c>
      <c r="C173" s="9"/>
    </row>
    <row r="174" customHeight="1" spans="1:3">
      <c r="A174" s="6">
        <v>2013199</v>
      </c>
      <c r="B174" s="6" t="s">
        <v>1244</v>
      </c>
      <c r="C174" s="9">
        <v>17</v>
      </c>
    </row>
    <row r="175" customHeight="1" spans="1:3">
      <c r="A175" s="6">
        <v>20132</v>
      </c>
      <c r="B175" s="27" t="s">
        <v>1245</v>
      </c>
      <c r="C175" s="8">
        <f>SUM(C176:C181)</f>
        <v>1220</v>
      </c>
    </row>
    <row r="176" customHeight="1" spans="1:3">
      <c r="A176" s="6">
        <v>2013201</v>
      </c>
      <c r="B176" s="6" t="s">
        <v>1149</v>
      </c>
      <c r="C176" s="9">
        <v>454</v>
      </c>
    </row>
    <row r="177" customHeight="1" spans="1:3">
      <c r="A177" s="6">
        <v>2013202</v>
      </c>
      <c r="B177" s="6" t="s">
        <v>1150</v>
      </c>
      <c r="C177" s="9">
        <v>583</v>
      </c>
    </row>
    <row r="178" customHeight="1" spans="1:3">
      <c r="A178" s="6">
        <v>2013203</v>
      </c>
      <c r="B178" s="6" t="s">
        <v>1151</v>
      </c>
      <c r="C178" s="9"/>
    </row>
    <row r="179" customHeight="1" spans="1:3">
      <c r="A179" s="6">
        <v>2013204</v>
      </c>
      <c r="B179" s="6" t="s">
        <v>1246</v>
      </c>
      <c r="C179" s="9">
        <v>23</v>
      </c>
    </row>
    <row r="180" customHeight="1" spans="1:3">
      <c r="A180" s="6">
        <v>2013250</v>
      </c>
      <c r="B180" s="6" t="s">
        <v>1158</v>
      </c>
      <c r="C180" s="9"/>
    </row>
    <row r="181" customHeight="1" spans="1:3">
      <c r="A181" s="6">
        <v>2013299</v>
      </c>
      <c r="B181" s="6" t="s">
        <v>1247</v>
      </c>
      <c r="C181" s="9">
        <v>160</v>
      </c>
    </row>
    <row r="182" customHeight="1" spans="1:3">
      <c r="A182" s="6">
        <v>20133</v>
      </c>
      <c r="B182" s="27" t="s">
        <v>1248</v>
      </c>
      <c r="C182" s="8">
        <f>SUM(C183:C188)</f>
        <v>497</v>
      </c>
    </row>
    <row r="183" customHeight="1" spans="1:3">
      <c r="A183" s="6">
        <v>2013301</v>
      </c>
      <c r="B183" s="6" t="s">
        <v>1149</v>
      </c>
      <c r="C183" s="9">
        <v>202</v>
      </c>
    </row>
    <row r="184" customHeight="1" spans="1:3">
      <c r="A184" s="6">
        <v>2013302</v>
      </c>
      <c r="B184" s="6" t="s">
        <v>1150</v>
      </c>
      <c r="C184" s="9">
        <v>295</v>
      </c>
    </row>
    <row r="185" customHeight="1" spans="1:3">
      <c r="A185" s="6">
        <v>2013303</v>
      </c>
      <c r="B185" s="6" t="s">
        <v>1151</v>
      </c>
      <c r="C185" s="9"/>
    </row>
    <row r="186" customHeight="1" spans="1:3">
      <c r="A186" s="6">
        <v>2013304</v>
      </c>
      <c r="B186" s="6" t="s">
        <v>1249</v>
      </c>
      <c r="C186" s="9"/>
    </row>
    <row r="187" customHeight="1" spans="1:3">
      <c r="A187" s="6">
        <v>2013350</v>
      </c>
      <c r="B187" s="6" t="s">
        <v>1158</v>
      </c>
      <c r="C187" s="9"/>
    </row>
    <row r="188" customHeight="1" spans="1:3">
      <c r="A188" s="6">
        <v>2013399</v>
      </c>
      <c r="B188" s="6" t="s">
        <v>1250</v>
      </c>
      <c r="C188" s="9"/>
    </row>
    <row r="189" customHeight="1" spans="1:3">
      <c r="A189" s="6">
        <v>20134</v>
      </c>
      <c r="B189" s="27" t="s">
        <v>1251</v>
      </c>
      <c r="C189" s="8">
        <f>SUM(C190:C196)</f>
        <v>220</v>
      </c>
    </row>
    <row r="190" customHeight="1" spans="1:3">
      <c r="A190" s="6">
        <v>2013401</v>
      </c>
      <c r="B190" s="6" t="s">
        <v>1149</v>
      </c>
      <c r="C190" s="9">
        <v>163</v>
      </c>
    </row>
    <row r="191" customHeight="1" spans="1:3">
      <c r="A191" s="6">
        <v>2013402</v>
      </c>
      <c r="B191" s="6" t="s">
        <v>1150</v>
      </c>
      <c r="C191" s="9">
        <v>55</v>
      </c>
    </row>
    <row r="192" customHeight="1" spans="1:3">
      <c r="A192" s="6">
        <v>2013403</v>
      </c>
      <c r="B192" s="6" t="s">
        <v>1151</v>
      </c>
      <c r="C192" s="9"/>
    </row>
    <row r="193" customHeight="1" spans="1:3">
      <c r="A193" s="6">
        <v>2013404</v>
      </c>
      <c r="B193" s="6" t="s">
        <v>1252</v>
      </c>
      <c r="C193" s="9">
        <v>2</v>
      </c>
    </row>
    <row r="194" customHeight="1" spans="1:3">
      <c r="A194" s="6">
        <v>2013405</v>
      </c>
      <c r="B194" s="6" t="s">
        <v>1253</v>
      </c>
      <c r="C194" s="9"/>
    </row>
    <row r="195" customHeight="1" spans="1:3">
      <c r="A195" s="6">
        <v>2013450</v>
      </c>
      <c r="B195" s="6" t="s">
        <v>1158</v>
      </c>
      <c r="C195" s="9"/>
    </row>
    <row r="196" customHeight="1" spans="1:3">
      <c r="A196" s="6">
        <v>2013499</v>
      </c>
      <c r="B196" s="6" t="s">
        <v>1254</v>
      </c>
      <c r="C196" s="9"/>
    </row>
    <row r="197" customHeight="1" spans="1:3">
      <c r="A197" s="6">
        <v>20135</v>
      </c>
      <c r="B197" s="27" t="s">
        <v>1255</v>
      </c>
      <c r="C197" s="8">
        <f>SUM(C198:C202)</f>
        <v>0</v>
      </c>
    </row>
    <row r="198" customHeight="1" spans="1:3">
      <c r="A198" s="6">
        <v>2013501</v>
      </c>
      <c r="B198" s="6" t="s">
        <v>1149</v>
      </c>
      <c r="C198" s="9"/>
    </row>
    <row r="199" customHeight="1" spans="1:3">
      <c r="A199" s="6">
        <v>2013502</v>
      </c>
      <c r="B199" s="6" t="s">
        <v>1150</v>
      </c>
      <c r="C199" s="9"/>
    </row>
    <row r="200" customHeight="1" spans="1:3">
      <c r="A200" s="6">
        <v>2013503</v>
      </c>
      <c r="B200" s="6" t="s">
        <v>1151</v>
      </c>
      <c r="C200" s="9"/>
    </row>
    <row r="201" customHeight="1" spans="1:3">
      <c r="A201" s="6">
        <v>2013550</v>
      </c>
      <c r="B201" s="6" t="s">
        <v>1158</v>
      </c>
      <c r="C201" s="9"/>
    </row>
    <row r="202" customHeight="1" spans="1:3">
      <c r="A202" s="6">
        <v>2013599</v>
      </c>
      <c r="B202" s="6" t="s">
        <v>1256</v>
      </c>
      <c r="C202" s="9"/>
    </row>
    <row r="203" customHeight="1" spans="1:3">
      <c r="A203" s="6">
        <v>20136</v>
      </c>
      <c r="B203" s="27" t="s">
        <v>1257</v>
      </c>
      <c r="C203" s="8">
        <f>SUM(C204:C208)</f>
        <v>72</v>
      </c>
    </row>
    <row r="204" customHeight="1" spans="1:3">
      <c r="A204" s="6">
        <v>2013601</v>
      </c>
      <c r="B204" s="6" t="s">
        <v>1149</v>
      </c>
      <c r="C204" s="9"/>
    </row>
    <row r="205" customHeight="1" spans="1:3">
      <c r="A205" s="6">
        <v>2013602</v>
      </c>
      <c r="B205" s="6" t="s">
        <v>1150</v>
      </c>
      <c r="C205" s="9">
        <v>72</v>
      </c>
    </row>
    <row r="206" customHeight="1" spans="1:3">
      <c r="A206" s="6">
        <v>2013603</v>
      </c>
      <c r="B206" s="6" t="s">
        <v>1151</v>
      </c>
      <c r="C206" s="9"/>
    </row>
    <row r="207" customHeight="1" spans="1:3">
      <c r="A207" s="6">
        <v>2013650</v>
      </c>
      <c r="B207" s="6" t="s">
        <v>1158</v>
      </c>
      <c r="C207" s="9"/>
    </row>
    <row r="208" customHeight="1" spans="1:3">
      <c r="A208" s="6">
        <v>2013699</v>
      </c>
      <c r="B208" s="6" t="s">
        <v>1258</v>
      </c>
      <c r="C208" s="9"/>
    </row>
    <row r="209" customHeight="1" spans="1:3">
      <c r="A209" s="6">
        <v>20137</v>
      </c>
      <c r="B209" s="27" t="s">
        <v>1259</v>
      </c>
      <c r="C209" s="8">
        <f>SUM(C210:C215)</f>
        <v>133</v>
      </c>
    </row>
    <row r="210" customHeight="1" spans="1:3">
      <c r="A210" s="6">
        <v>2013701</v>
      </c>
      <c r="B210" s="6" t="s">
        <v>1149</v>
      </c>
      <c r="C210" s="9">
        <v>75</v>
      </c>
    </row>
    <row r="211" customHeight="1" spans="1:3">
      <c r="A211" s="6">
        <v>2013702</v>
      </c>
      <c r="B211" s="6" t="s">
        <v>1150</v>
      </c>
      <c r="C211" s="9">
        <v>55</v>
      </c>
    </row>
    <row r="212" customHeight="1" spans="1:3">
      <c r="A212" s="6">
        <v>2013703</v>
      </c>
      <c r="B212" s="6" t="s">
        <v>1151</v>
      </c>
      <c r="C212" s="9"/>
    </row>
    <row r="213" customHeight="1" spans="1:3">
      <c r="A213" s="6">
        <v>2013704</v>
      </c>
      <c r="B213" s="6" t="s">
        <v>1260</v>
      </c>
      <c r="C213" s="9">
        <v>3</v>
      </c>
    </row>
    <row r="214" customHeight="1" spans="1:3">
      <c r="A214" s="6">
        <v>2013750</v>
      </c>
      <c r="B214" s="6" t="s">
        <v>1158</v>
      </c>
      <c r="C214" s="9"/>
    </row>
    <row r="215" customHeight="1" spans="1:3">
      <c r="A215" s="6">
        <v>2013799</v>
      </c>
      <c r="B215" s="6" t="s">
        <v>1261</v>
      </c>
      <c r="C215" s="9"/>
    </row>
    <row r="216" customHeight="1" spans="1:3">
      <c r="A216" s="6">
        <v>20138</v>
      </c>
      <c r="B216" s="27" t="s">
        <v>1262</v>
      </c>
      <c r="C216" s="8">
        <f>SUM(C217:C230)</f>
        <v>3848</v>
      </c>
    </row>
    <row r="217" customHeight="1" spans="1:3">
      <c r="A217" s="6">
        <v>2013801</v>
      </c>
      <c r="B217" s="6" t="s">
        <v>1149</v>
      </c>
      <c r="C217" s="9">
        <v>2901</v>
      </c>
    </row>
    <row r="218" customHeight="1" spans="1:3">
      <c r="A218" s="6">
        <v>2013802</v>
      </c>
      <c r="B218" s="6" t="s">
        <v>1150</v>
      </c>
      <c r="C218" s="9">
        <v>231</v>
      </c>
    </row>
    <row r="219" customHeight="1" spans="1:3">
      <c r="A219" s="6">
        <v>2013803</v>
      </c>
      <c r="B219" s="6" t="s">
        <v>1151</v>
      </c>
      <c r="C219" s="9"/>
    </row>
    <row r="220" customHeight="1" spans="1:3">
      <c r="A220" s="6">
        <v>2013804</v>
      </c>
      <c r="B220" s="6" t="s">
        <v>1263</v>
      </c>
      <c r="C220" s="9">
        <v>283</v>
      </c>
    </row>
    <row r="221" customHeight="1" spans="1:3">
      <c r="A221" s="6">
        <v>2013805</v>
      </c>
      <c r="B221" s="6" t="s">
        <v>1264</v>
      </c>
      <c r="C221" s="9">
        <v>58</v>
      </c>
    </row>
    <row r="222" customHeight="1" spans="1:3">
      <c r="A222" s="6">
        <v>2013808</v>
      </c>
      <c r="B222" s="6" t="s">
        <v>1189</v>
      </c>
      <c r="C222" s="9">
        <v>13</v>
      </c>
    </row>
    <row r="223" customHeight="1" spans="1:3">
      <c r="A223" s="6">
        <v>2013810</v>
      </c>
      <c r="B223" s="6" t="s">
        <v>1265</v>
      </c>
      <c r="C223" s="9">
        <v>30</v>
      </c>
    </row>
    <row r="224" customHeight="1" spans="1:3">
      <c r="A224" s="6">
        <v>2013812</v>
      </c>
      <c r="B224" s="6" t="s">
        <v>1266</v>
      </c>
      <c r="C224" s="9">
        <v>39</v>
      </c>
    </row>
    <row r="225" customHeight="1" spans="1:3">
      <c r="A225" s="6">
        <v>2013813</v>
      </c>
      <c r="B225" s="6" t="s">
        <v>1267</v>
      </c>
      <c r="C225" s="9"/>
    </row>
    <row r="226" customHeight="1" spans="1:3">
      <c r="A226" s="6">
        <v>2013814</v>
      </c>
      <c r="B226" s="6" t="s">
        <v>1268</v>
      </c>
      <c r="C226" s="9"/>
    </row>
    <row r="227" customHeight="1" spans="1:3">
      <c r="A227" s="6">
        <v>2013815</v>
      </c>
      <c r="B227" s="6" t="s">
        <v>1269</v>
      </c>
      <c r="C227" s="9"/>
    </row>
    <row r="228" customHeight="1" spans="1:3">
      <c r="A228" s="6">
        <v>2013816</v>
      </c>
      <c r="B228" s="6" t="s">
        <v>1270</v>
      </c>
      <c r="C228" s="9">
        <v>221</v>
      </c>
    </row>
    <row r="229" customHeight="1" spans="1:3">
      <c r="A229" s="6">
        <v>2013850</v>
      </c>
      <c r="B229" s="6" t="s">
        <v>1158</v>
      </c>
      <c r="C229" s="9"/>
    </row>
    <row r="230" customHeight="1" spans="1:3">
      <c r="A230" s="6">
        <v>2013899</v>
      </c>
      <c r="B230" s="6" t="s">
        <v>1271</v>
      </c>
      <c r="C230" s="9">
        <v>72</v>
      </c>
    </row>
    <row r="231" customHeight="1" spans="1:3">
      <c r="A231" s="6">
        <v>20139</v>
      </c>
      <c r="B231" s="27" t="s">
        <v>1272</v>
      </c>
      <c r="C231" s="8">
        <f>SUM(C232:C237)</f>
        <v>0</v>
      </c>
    </row>
    <row r="232" customHeight="1" spans="1:3">
      <c r="A232" s="6">
        <v>2013901</v>
      </c>
      <c r="B232" s="6" t="s">
        <v>1149</v>
      </c>
      <c r="C232" s="9"/>
    </row>
    <row r="233" customHeight="1" spans="1:3">
      <c r="A233" s="6">
        <v>2013902</v>
      </c>
      <c r="B233" s="6" t="s">
        <v>1150</v>
      </c>
      <c r="C233" s="9"/>
    </row>
    <row r="234" customHeight="1" spans="1:3">
      <c r="A234" s="6">
        <v>2013903</v>
      </c>
      <c r="B234" s="6" t="s">
        <v>1151</v>
      </c>
      <c r="C234" s="9"/>
    </row>
    <row r="235" customHeight="1" spans="1:3">
      <c r="A235" s="6">
        <v>2013904</v>
      </c>
      <c r="B235" s="6" t="s">
        <v>1243</v>
      </c>
      <c r="C235" s="9"/>
    </row>
    <row r="236" customHeight="1" spans="1:3">
      <c r="A236" s="6">
        <v>2013950</v>
      </c>
      <c r="B236" s="6" t="s">
        <v>1158</v>
      </c>
      <c r="C236" s="9"/>
    </row>
    <row r="237" customHeight="1" spans="1:3">
      <c r="A237" s="6">
        <v>2013999</v>
      </c>
      <c r="B237" s="6" t="s">
        <v>1273</v>
      </c>
      <c r="C237" s="37"/>
    </row>
    <row r="238" customHeight="1" spans="1:3">
      <c r="A238" s="6">
        <v>20140</v>
      </c>
      <c r="B238" s="38" t="s">
        <v>1274</v>
      </c>
      <c r="C238" s="8">
        <f>SUM(C239:C243)</f>
        <v>306</v>
      </c>
    </row>
    <row r="239" customHeight="1" spans="1:3">
      <c r="A239" s="6">
        <v>2014001</v>
      </c>
      <c r="B239" s="6" t="s">
        <v>1149</v>
      </c>
      <c r="C239" s="39">
        <v>111</v>
      </c>
    </row>
    <row r="240" customHeight="1" spans="1:3">
      <c r="A240" s="6">
        <v>2014002</v>
      </c>
      <c r="B240" s="6" t="s">
        <v>1150</v>
      </c>
      <c r="C240" s="9">
        <v>146</v>
      </c>
    </row>
    <row r="241" customHeight="1" spans="1:3">
      <c r="A241" s="6">
        <v>2014003</v>
      </c>
      <c r="B241" s="6" t="s">
        <v>1151</v>
      </c>
      <c r="C241" s="9"/>
    </row>
    <row r="242" customHeight="1" spans="1:3">
      <c r="A242" s="6">
        <v>2014004</v>
      </c>
      <c r="B242" s="6" t="s">
        <v>1275</v>
      </c>
      <c r="C242" s="9">
        <v>19</v>
      </c>
    </row>
    <row r="243" customHeight="1" spans="1:3">
      <c r="A243" s="6">
        <v>2014099</v>
      </c>
      <c r="B243" s="6" t="s">
        <v>1276</v>
      </c>
      <c r="C243" s="9">
        <v>30</v>
      </c>
    </row>
    <row r="244" customHeight="1" spans="1:3">
      <c r="A244" s="6">
        <v>20199</v>
      </c>
      <c r="B244" s="27" t="s">
        <v>1277</v>
      </c>
      <c r="C244" s="8">
        <f>SUM(C245:C246)</f>
        <v>128</v>
      </c>
    </row>
    <row r="245" customHeight="1" spans="1:3">
      <c r="A245" s="6">
        <v>2019901</v>
      </c>
      <c r="B245" s="6" t="s">
        <v>1278</v>
      </c>
      <c r="C245" s="9"/>
    </row>
    <row r="246" customHeight="1" spans="1:3">
      <c r="A246" s="6">
        <v>2019999</v>
      </c>
      <c r="B246" s="6" t="s">
        <v>1279</v>
      </c>
      <c r="C246" s="9">
        <v>128</v>
      </c>
    </row>
    <row r="247" customHeight="1" spans="1:3">
      <c r="A247" s="6">
        <v>202</v>
      </c>
      <c r="B247" s="27" t="s">
        <v>1280</v>
      </c>
      <c r="C247" s="8">
        <f>SUM(C248,C255,C258,C261,C267,C272,C274,C279,C285)</f>
        <v>0</v>
      </c>
    </row>
    <row r="248" customHeight="1" spans="1:3">
      <c r="A248" s="6">
        <v>20201</v>
      </c>
      <c r="B248" s="27" t="s">
        <v>1281</v>
      </c>
      <c r="C248" s="8">
        <f>SUM(C249:C254)</f>
        <v>0</v>
      </c>
    </row>
    <row r="249" customHeight="1" spans="1:3">
      <c r="A249" s="6">
        <v>2020101</v>
      </c>
      <c r="B249" s="6" t="s">
        <v>1149</v>
      </c>
      <c r="C249" s="9"/>
    </row>
    <row r="250" customHeight="1" spans="1:3">
      <c r="A250" s="6">
        <v>2020102</v>
      </c>
      <c r="B250" s="6" t="s">
        <v>1150</v>
      </c>
      <c r="C250" s="9"/>
    </row>
    <row r="251" customHeight="1" spans="1:3">
      <c r="A251" s="6">
        <v>2020103</v>
      </c>
      <c r="B251" s="6" t="s">
        <v>1151</v>
      </c>
      <c r="C251" s="9"/>
    </row>
    <row r="252" customHeight="1" spans="1:3">
      <c r="A252" s="6">
        <v>2020104</v>
      </c>
      <c r="B252" s="6" t="s">
        <v>1243</v>
      </c>
      <c r="C252" s="9"/>
    </row>
    <row r="253" customHeight="1" spans="1:3">
      <c r="A253" s="6">
        <v>2020150</v>
      </c>
      <c r="B253" s="6" t="s">
        <v>1158</v>
      </c>
      <c r="C253" s="9"/>
    </row>
    <row r="254" customHeight="1" spans="1:3">
      <c r="A254" s="6">
        <v>2020199</v>
      </c>
      <c r="B254" s="6" t="s">
        <v>1282</v>
      </c>
      <c r="C254" s="9"/>
    </row>
    <row r="255" customHeight="1" spans="1:3">
      <c r="A255" s="6">
        <v>20202</v>
      </c>
      <c r="B255" s="27" t="s">
        <v>1283</v>
      </c>
      <c r="C255" s="8">
        <f>SUM(C256:C257)</f>
        <v>0</v>
      </c>
    </row>
    <row r="256" customHeight="1" spans="1:3">
      <c r="A256" s="6">
        <v>2020201</v>
      </c>
      <c r="B256" s="6" t="s">
        <v>1284</v>
      </c>
      <c r="C256" s="9"/>
    </row>
    <row r="257" customHeight="1" spans="1:3">
      <c r="A257" s="6">
        <v>2020202</v>
      </c>
      <c r="B257" s="6" t="s">
        <v>1285</v>
      </c>
      <c r="C257" s="9"/>
    </row>
    <row r="258" customHeight="1" spans="1:3">
      <c r="A258" s="6">
        <v>20203</v>
      </c>
      <c r="B258" s="27" t="s">
        <v>1286</v>
      </c>
      <c r="C258" s="8">
        <f>SUM(C259:C260)</f>
        <v>0</v>
      </c>
    </row>
    <row r="259" customHeight="1" spans="1:3">
      <c r="A259" s="6">
        <v>2020304</v>
      </c>
      <c r="B259" s="6" t="s">
        <v>1287</v>
      </c>
      <c r="C259" s="9"/>
    </row>
    <row r="260" customHeight="1" spans="1:3">
      <c r="A260" s="6">
        <v>2020306</v>
      </c>
      <c r="B260" s="6" t="s">
        <v>1288</v>
      </c>
      <c r="C260" s="9"/>
    </row>
    <row r="261" customHeight="1" spans="1:3">
      <c r="A261" s="6">
        <v>20204</v>
      </c>
      <c r="B261" s="27" t="s">
        <v>1289</v>
      </c>
      <c r="C261" s="8">
        <f>SUM(C262:C266)</f>
        <v>0</v>
      </c>
    </row>
    <row r="262" customHeight="1" spans="1:3">
      <c r="A262" s="6">
        <v>2020401</v>
      </c>
      <c r="B262" s="6" t="s">
        <v>1290</v>
      </c>
      <c r="C262" s="9"/>
    </row>
    <row r="263" customHeight="1" spans="1:3">
      <c r="A263" s="6">
        <v>2020402</v>
      </c>
      <c r="B263" s="6" t="s">
        <v>1291</v>
      </c>
      <c r="C263" s="9"/>
    </row>
    <row r="264" customHeight="1" spans="1:3">
      <c r="A264" s="6">
        <v>2020403</v>
      </c>
      <c r="B264" s="6" t="s">
        <v>1292</v>
      </c>
      <c r="C264" s="9"/>
    </row>
    <row r="265" customHeight="1" spans="1:3">
      <c r="A265" s="6">
        <v>2020404</v>
      </c>
      <c r="B265" s="6" t="s">
        <v>1293</v>
      </c>
      <c r="C265" s="9"/>
    </row>
    <row r="266" customHeight="1" spans="1:3">
      <c r="A266" s="6">
        <v>2020499</v>
      </c>
      <c r="B266" s="6" t="s">
        <v>1294</v>
      </c>
      <c r="C266" s="9"/>
    </row>
    <row r="267" customHeight="1" spans="1:3">
      <c r="A267" s="6">
        <v>20205</v>
      </c>
      <c r="B267" s="27" t="s">
        <v>1295</v>
      </c>
      <c r="C267" s="8">
        <f>SUM(C268:C271)</f>
        <v>0</v>
      </c>
    </row>
    <row r="268" customHeight="1" spans="1:3">
      <c r="A268" s="6">
        <v>2020503</v>
      </c>
      <c r="B268" s="6" t="s">
        <v>1296</v>
      </c>
      <c r="C268" s="9"/>
    </row>
    <row r="269" customHeight="1" spans="1:3">
      <c r="A269" s="6">
        <v>2020504</v>
      </c>
      <c r="B269" s="6" t="s">
        <v>1297</v>
      </c>
      <c r="C269" s="9"/>
    </row>
    <row r="270" customHeight="1" spans="1:3">
      <c r="A270" s="6">
        <v>2020505</v>
      </c>
      <c r="B270" s="6" t="s">
        <v>1298</v>
      </c>
      <c r="C270" s="9"/>
    </row>
    <row r="271" customHeight="1" spans="1:3">
      <c r="A271" s="6">
        <v>2020599</v>
      </c>
      <c r="B271" s="6" t="s">
        <v>1299</v>
      </c>
      <c r="C271" s="9"/>
    </row>
    <row r="272" customHeight="1" spans="1:3">
      <c r="A272" s="6">
        <v>20206</v>
      </c>
      <c r="B272" s="27" t="s">
        <v>1300</v>
      </c>
      <c r="C272" s="8">
        <f>C273</f>
        <v>0</v>
      </c>
    </row>
    <row r="273" customHeight="1" spans="1:3">
      <c r="A273" s="6">
        <v>2020601</v>
      </c>
      <c r="B273" s="6" t="s">
        <v>1301</v>
      </c>
      <c r="C273" s="9"/>
    </row>
    <row r="274" customHeight="1" spans="1:3">
      <c r="A274" s="6">
        <v>20207</v>
      </c>
      <c r="B274" s="27" t="s">
        <v>1302</v>
      </c>
      <c r="C274" s="8">
        <f>SUM(C275:C278)</f>
        <v>0</v>
      </c>
    </row>
    <row r="275" customHeight="1" spans="1:3">
      <c r="A275" s="6">
        <v>2020701</v>
      </c>
      <c r="B275" s="6" t="s">
        <v>1303</v>
      </c>
      <c r="C275" s="9"/>
    </row>
    <row r="276" customHeight="1" spans="1:3">
      <c r="A276" s="6">
        <v>2020702</v>
      </c>
      <c r="B276" s="6" t="s">
        <v>1304</v>
      </c>
      <c r="C276" s="9"/>
    </row>
    <row r="277" customHeight="1" spans="1:3">
      <c r="A277" s="6">
        <v>2020703</v>
      </c>
      <c r="B277" s="6" t="s">
        <v>1305</v>
      </c>
      <c r="C277" s="9"/>
    </row>
    <row r="278" customHeight="1" spans="1:3">
      <c r="A278" s="6">
        <v>2020799</v>
      </c>
      <c r="B278" s="6" t="s">
        <v>1306</v>
      </c>
      <c r="C278" s="9"/>
    </row>
    <row r="279" customHeight="1" spans="1:3">
      <c r="A279" s="6">
        <v>20208</v>
      </c>
      <c r="B279" s="27" t="s">
        <v>1307</v>
      </c>
      <c r="C279" s="8">
        <f>SUM(C280:C284)</f>
        <v>0</v>
      </c>
    </row>
    <row r="280" customHeight="1" spans="1:3">
      <c r="A280" s="6">
        <v>2020801</v>
      </c>
      <c r="B280" s="6" t="s">
        <v>1149</v>
      </c>
      <c r="C280" s="9"/>
    </row>
    <row r="281" customHeight="1" spans="1:3">
      <c r="A281" s="6">
        <v>2020802</v>
      </c>
      <c r="B281" s="6" t="s">
        <v>1150</v>
      </c>
      <c r="C281" s="9"/>
    </row>
    <row r="282" customHeight="1" spans="1:3">
      <c r="A282" s="6">
        <v>2020803</v>
      </c>
      <c r="B282" s="6" t="s">
        <v>1151</v>
      </c>
      <c r="C282" s="9"/>
    </row>
    <row r="283" customHeight="1" spans="1:3">
      <c r="A283" s="6">
        <v>2020850</v>
      </c>
      <c r="B283" s="6" t="s">
        <v>1158</v>
      </c>
      <c r="C283" s="9"/>
    </row>
    <row r="284" customHeight="1" spans="1:3">
      <c r="A284" s="6">
        <v>2020899</v>
      </c>
      <c r="B284" s="6" t="s">
        <v>1308</v>
      </c>
      <c r="C284" s="9"/>
    </row>
    <row r="285" customHeight="1" spans="1:3">
      <c r="A285" s="6">
        <v>20299</v>
      </c>
      <c r="B285" s="27" t="s">
        <v>1309</v>
      </c>
      <c r="C285" s="8">
        <f>C286</f>
        <v>0</v>
      </c>
    </row>
    <row r="286" customHeight="1" spans="1:3">
      <c r="A286" s="6">
        <v>2029999</v>
      </c>
      <c r="B286" s="6" t="s">
        <v>1310</v>
      </c>
      <c r="C286" s="9"/>
    </row>
    <row r="287" customHeight="1" spans="1:3">
      <c r="A287" s="6">
        <v>203</v>
      </c>
      <c r="B287" s="27" t="s">
        <v>1311</v>
      </c>
      <c r="C287" s="8">
        <f>SUM(C288,C292,C294,C296,C304)</f>
        <v>78</v>
      </c>
    </row>
    <row r="288" customHeight="1" spans="1:3">
      <c r="A288" s="6">
        <v>20301</v>
      </c>
      <c r="B288" s="27" t="s">
        <v>1312</v>
      </c>
      <c r="C288" s="8">
        <f>SUM(C289:C291)</f>
        <v>0</v>
      </c>
    </row>
    <row r="289" customHeight="1" spans="1:3">
      <c r="A289" s="6">
        <v>2030101</v>
      </c>
      <c r="B289" s="6" t="s">
        <v>1313</v>
      </c>
      <c r="C289" s="9"/>
    </row>
    <row r="290" customHeight="1" spans="1:3">
      <c r="A290" s="6">
        <v>2030102</v>
      </c>
      <c r="B290" s="6" t="s">
        <v>1314</v>
      </c>
      <c r="C290" s="9"/>
    </row>
    <row r="291" customHeight="1" spans="1:3">
      <c r="A291" s="6">
        <v>2030199</v>
      </c>
      <c r="B291" s="6" t="s">
        <v>1315</v>
      </c>
      <c r="C291" s="9"/>
    </row>
    <row r="292" customHeight="1" spans="1:3">
      <c r="A292" s="6">
        <v>20304</v>
      </c>
      <c r="B292" s="27" t="s">
        <v>1316</v>
      </c>
      <c r="C292" s="8">
        <f>C293</f>
        <v>0</v>
      </c>
    </row>
    <row r="293" customHeight="1" spans="1:3">
      <c r="A293" s="6">
        <v>2030401</v>
      </c>
      <c r="B293" s="6" t="s">
        <v>1317</v>
      </c>
      <c r="C293" s="9"/>
    </row>
    <row r="294" customHeight="1" spans="1:3">
      <c r="A294" s="6">
        <v>20305</v>
      </c>
      <c r="B294" s="27" t="s">
        <v>1318</v>
      </c>
      <c r="C294" s="8">
        <f>C295</f>
        <v>0</v>
      </c>
    </row>
    <row r="295" customHeight="1" spans="1:3">
      <c r="A295" s="6">
        <v>2030501</v>
      </c>
      <c r="B295" s="6" t="s">
        <v>1319</v>
      </c>
      <c r="C295" s="9"/>
    </row>
    <row r="296" customHeight="1" spans="1:3">
      <c r="A296" s="6">
        <v>20306</v>
      </c>
      <c r="B296" s="27" t="s">
        <v>1320</v>
      </c>
      <c r="C296" s="8">
        <f>SUM(C297:C303)</f>
        <v>78</v>
      </c>
    </row>
    <row r="297" customHeight="1" spans="1:3">
      <c r="A297" s="6">
        <v>2030601</v>
      </c>
      <c r="B297" s="6" t="s">
        <v>1321</v>
      </c>
      <c r="C297" s="9"/>
    </row>
    <row r="298" customHeight="1" spans="1:3">
      <c r="A298" s="6">
        <v>2030602</v>
      </c>
      <c r="B298" s="6" t="s">
        <v>1322</v>
      </c>
      <c r="C298" s="9"/>
    </row>
    <row r="299" customHeight="1" spans="1:3">
      <c r="A299" s="6">
        <v>2030603</v>
      </c>
      <c r="B299" s="6" t="s">
        <v>1323</v>
      </c>
      <c r="C299" s="9"/>
    </row>
    <row r="300" customHeight="1" spans="1:3">
      <c r="A300" s="6">
        <v>2030604</v>
      </c>
      <c r="B300" s="6" t="s">
        <v>1324</v>
      </c>
      <c r="C300" s="9"/>
    </row>
    <row r="301" customHeight="1" spans="1:3">
      <c r="A301" s="6">
        <v>2030607</v>
      </c>
      <c r="B301" s="6" t="s">
        <v>1325</v>
      </c>
      <c r="C301" s="9">
        <v>78</v>
      </c>
    </row>
    <row r="302" customHeight="1" spans="1:3">
      <c r="A302" s="6">
        <v>2030608</v>
      </c>
      <c r="B302" s="6" t="s">
        <v>1326</v>
      </c>
      <c r="C302" s="9"/>
    </row>
    <row r="303" customHeight="1" spans="1:3">
      <c r="A303" s="6">
        <v>2030699</v>
      </c>
      <c r="B303" s="6" t="s">
        <v>1327</v>
      </c>
      <c r="C303" s="9"/>
    </row>
    <row r="304" customHeight="1" spans="1:3">
      <c r="A304" s="6">
        <v>20399</v>
      </c>
      <c r="B304" s="27" t="s">
        <v>1328</v>
      </c>
      <c r="C304" s="8">
        <f>C305</f>
        <v>0</v>
      </c>
    </row>
    <row r="305" customHeight="1" spans="1:3">
      <c r="A305" s="6">
        <v>2039999</v>
      </c>
      <c r="B305" s="6" t="s">
        <v>1329</v>
      </c>
      <c r="C305" s="9"/>
    </row>
    <row r="306" customHeight="1" spans="1:3">
      <c r="A306" s="6">
        <v>204</v>
      </c>
      <c r="B306" s="27" t="s">
        <v>1330</v>
      </c>
      <c r="C306" s="8">
        <f>SUM(C307,C310,C321,C328,C336,C345,C359,C369,C379,C387,C393)</f>
        <v>20694</v>
      </c>
    </row>
    <row r="307" customHeight="1" spans="1:3">
      <c r="A307" s="6">
        <v>20401</v>
      </c>
      <c r="B307" s="27" t="s">
        <v>1331</v>
      </c>
      <c r="C307" s="8">
        <f>SUM(C308:C309)</f>
        <v>466</v>
      </c>
    </row>
    <row r="308" customHeight="1" spans="1:3">
      <c r="A308" s="6">
        <v>2040101</v>
      </c>
      <c r="B308" s="6" t="s">
        <v>1332</v>
      </c>
      <c r="C308" s="9">
        <v>363</v>
      </c>
    </row>
    <row r="309" customHeight="1" spans="1:3">
      <c r="A309" s="6">
        <v>2040199</v>
      </c>
      <c r="B309" s="6" t="s">
        <v>1333</v>
      </c>
      <c r="C309" s="9">
        <v>103</v>
      </c>
    </row>
    <row r="310" customHeight="1" spans="1:3">
      <c r="A310" s="6">
        <v>20402</v>
      </c>
      <c r="B310" s="27" t="s">
        <v>1334</v>
      </c>
      <c r="C310" s="8">
        <f>SUM(C311:C320)</f>
        <v>18354</v>
      </c>
    </row>
    <row r="311" customHeight="1" spans="1:3">
      <c r="A311" s="6">
        <v>2040201</v>
      </c>
      <c r="B311" s="6" t="s">
        <v>1149</v>
      </c>
      <c r="C311" s="9">
        <v>7830</v>
      </c>
    </row>
    <row r="312" customHeight="1" spans="1:3">
      <c r="A312" s="6">
        <v>2040202</v>
      </c>
      <c r="B312" s="6" t="s">
        <v>1150</v>
      </c>
      <c r="C312" s="9">
        <v>8854</v>
      </c>
    </row>
    <row r="313" customHeight="1" spans="1:3">
      <c r="A313" s="6">
        <v>2040203</v>
      </c>
      <c r="B313" s="6" t="s">
        <v>1151</v>
      </c>
      <c r="C313" s="9"/>
    </row>
    <row r="314" customHeight="1" spans="1:3">
      <c r="A314" s="6">
        <v>2040219</v>
      </c>
      <c r="B314" s="6" t="s">
        <v>1189</v>
      </c>
      <c r="C314" s="9">
        <v>164</v>
      </c>
    </row>
    <row r="315" customHeight="1" spans="1:3">
      <c r="A315" s="6">
        <v>2040220</v>
      </c>
      <c r="B315" s="6" t="s">
        <v>1335</v>
      </c>
      <c r="C315" s="9">
        <v>1158</v>
      </c>
    </row>
    <row r="316" customHeight="1" spans="1:3">
      <c r="A316" s="6">
        <v>2040221</v>
      </c>
      <c r="B316" s="6" t="s">
        <v>1336</v>
      </c>
      <c r="C316" s="9">
        <v>74</v>
      </c>
    </row>
    <row r="317" customHeight="1" spans="1:3">
      <c r="A317" s="6">
        <v>2040222</v>
      </c>
      <c r="B317" s="6" t="s">
        <v>1337</v>
      </c>
      <c r="C317" s="9"/>
    </row>
    <row r="318" customHeight="1" spans="1:3">
      <c r="A318" s="6">
        <v>2040223</v>
      </c>
      <c r="B318" s="6" t="s">
        <v>1338</v>
      </c>
      <c r="C318" s="9"/>
    </row>
    <row r="319" customHeight="1" spans="1:3">
      <c r="A319" s="6">
        <v>2040250</v>
      </c>
      <c r="B319" s="6" t="s">
        <v>1158</v>
      </c>
      <c r="C319" s="9"/>
    </row>
    <row r="320" customHeight="1" spans="1:3">
      <c r="A320" s="6">
        <v>2040299</v>
      </c>
      <c r="B320" s="6" t="s">
        <v>1339</v>
      </c>
      <c r="C320" s="9">
        <v>274</v>
      </c>
    </row>
    <row r="321" customHeight="1" spans="1:3">
      <c r="A321" s="6">
        <v>20403</v>
      </c>
      <c r="B321" s="27" t="s">
        <v>1340</v>
      </c>
      <c r="C321" s="8">
        <f>SUM(C322:C327)</f>
        <v>0</v>
      </c>
    </row>
    <row r="322" customHeight="1" spans="1:3">
      <c r="A322" s="6">
        <v>2040301</v>
      </c>
      <c r="B322" s="6" t="s">
        <v>1149</v>
      </c>
      <c r="C322" s="9"/>
    </row>
    <row r="323" customHeight="1" spans="1:3">
      <c r="A323" s="6">
        <v>2040302</v>
      </c>
      <c r="B323" s="6" t="s">
        <v>1150</v>
      </c>
      <c r="C323" s="9"/>
    </row>
    <row r="324" customHeight="1" spans="1:3">
      <c r="A324" s="6">
        <v>2040303</v>
      </c>
      <c r="B324" s="6" t="s">
        <v>1151</v>
      </c>
      <c r="C324" s="9"/>
    </row>
    <row r="325" customHeight="1" spans="1:3">
      <c r="A325" s="6">
        <v>2040304</v>
      </c>
      <c r="B325" s="6" t="s">
        <v>1341</v>
      </c>
      <c r="C325" s="9"/>
    </row>
    <row r="326" customHeight="1" spans="1:3">
      <c r="A326" s="6">
        <v>2040350</v>
      </c>
      <c r="B326" s="6" t="s">
        <v>1158</v>
      </c>
      <c r="C326" s="9"/>
    </row>
    <row r="327" customHeight="1" spans="1:3">
      <c r="A327" s="6">
        <v>2040399</v>
      </c>
      <c r="B327" s="6" t="s">
        <v>1342</v>
      </c>
      <c r="C327" s="9"/>
    </row>
    <row r="328" customHeight="1" spans="1:3">
      <c r="A328" s="6">
        <v>20404</v>
      </c>
      <c r="B328" s="27" t="s">
        <v>1343</v>
      </c>
      <c r="C328" s="8">
        <f>SUM(C329:C335)</f>
        <v>103</v>
      </c>
    </row>
    <row r="329" customHeight="1" spans="1:3">
      <c r="A329" s="6">
        <v>2040401</v>
      </c>
      <c r="B329" s="6" t="s">
        <v>1149</v>
      </c>
      <c r="C329" s="9">
        <v>103</v>
      </c>
    </row>
    <row r="330" customHeight="1" spans="1:3">
      <c r="A330" s="6">
        <v>2040402</v>
      </c>
      <c r="B330" s="6" t="s">
        <v>1150</v>
      </c>
      <c r="C330" s="9"/>
    </row>
    <row r="331" customHeight="1" spans="1:3">
      <c r="A331" s="6">
        <v>2040403</v>
      </c>
      <c r="B331" s="6" t="s">
        <v>1151</v>
      </c>
      <c r="C331" s="9"/>
    </row>
    <row r="332" customHeight="1" spans="1:3">
      <c r="A332" s="6">
        <v>2040409</v>
      </c>
      <c r="B332" s="6" t="s">
        <v>1344</v>
      </c>
      <c r="C332" s="9"/>
    </row>
    <row r="333" customHeight="1" spans="1:3">
      <c r="A333" s="6">
        <v>2040410</v>
      </c>
      <c r="B333" s="6" t="s">
        <v>1345</v>
      </c>
      <c r="C333" s="9"/>
    </row>
    <row r="334" customHeight="1" spans="1:3">
      <c r="A334" s="6">
        <v>2040450</v>
      </c>
      <c r="B334" s="6" t="s">
        <v>1158</v>
      </c>
      <c r="C334" s="9"/>
    </row>
    <row r="335" customHeight="1" spans="1:3">
      <c r="A335" s="6">
        <v>2040499</v>
      </c>
      <c r="B335" s="6" t="s">
        <v>1346</v>
      </c>
      <c r="C335" s="9"/>
    </row>
    <row r="336" customHeight="1" spans="1:3">
      <c r="A336" s="6">
        <v>20405</v>
      </c>
      <c r="B336" s="27" t="s">
        <v>1347</v>
      </c>
      <c r="C336" s="8">
        <f>SUM(C337:C344)</f>
        <v>212</v>
      </c>
    </row>
    <row r="337" customHeight="1" spans="1:3">
      <c r="A337" s="6">
        <v>2040501</v>
      </c>
      <c r="B337" s="6" t="s">
        <v>1149</v>
      </c>
      <c r="C337" s="9">
        <v>189</v>
      </c>
    </row>
    <row r="338" customHeight="1" spans="1:3">
      <c r="A338" s="6">
        <v>2040502</v>
      </c>
      <c r="B338" s="6" t="s">
        <v>1150</v>
      </c>
      <c r="C338" s="9">
        <v>23</v>
      </c>
    </row>
    <row r="339" customHeight="1" spans="1:3">
      <c r="A339" s="6">
        <v>2040503</v>
      </c>
      <c r="B339" s="6" t="s">
        <v>1151</v>
      </c>
      <c r="C339" s="9"/>
    </row>
    <row r="340" customHeight="1" spans="1:3">
      <c r="A340" s="6">
        <v>2040504</v>
      </c>
      <c r="B340" s="6" t="s">
        <v>1348</v>
      </c>
      <c r="C340" s="9"/>
    </row>
    <row r="341" customHeight="1" spans="1:3">
      <c r="A341" s="6">
        <v>2040505</v>
      </c>
      <c r="B341" s="6" t="s">
        <v>1349</v>
      </c>
      <c r="C341" s="9"/>
    </row>
    <row r="342" customHeight="1" spans="1:3">
      <c r="A342" s="6">
        <v>2040506</v>
      </c>
      <c r="B342" s="6" t="s">
        <v>1350</v>
      </c>
      <c r="C342" s="9"/>
    </row>
    <row r="343" customHeight="1" spans="1:3">
      <c r="A343" s="6">
        <v>2040550</v>
      </c>
      <c r="B343" s="6" t="s">
        <v>1158</v>
      </c>
      <c r="C343" s="9"/>
    </row>
    <row r="344" customHeight="1" spans="1:3">
      <c r="A344" s="6">
        <v>2040599</v>
      </c>
      <c r="B344" s="6" t="s">
        <v>1351</v>
      </c>
      <c r="C344" s="9"/>
    </row>
    <row r="345" customHeight="1" spans="1:3">
      <c r="A345" s="6">
        <v>20406</v>
      </c>
      <c r="B345" s="27" t="s">
        <v>1352</v>
      </c>
      <c r="C345" s="8">
        <f>SUM(C346:C358)</f>
        <v>1492</v>
      </c>
    </row>
    <row r="346" customHeight="1" spans="1:3">
      <c r="A346" s="6">
        <v>2040601</v>
      </c>
      <c r="B346" s="6" t="s">
        <v>1149</v>
      </c>
      <c r="C346" s="9">
        <v>989</v>
      </c>
    </row>
    <row r="347" customHeight="1" spans="1:3">
      <c r="A347" s="6">
        <v>2040602</v>
      </c>
      <c r="B347" s="6" t="s">
        <v>1150</v>
      </c>
      <c r="C347" s="9">
        <v>149</v>
      </c>
    </row>
    <row r="348" customHeight="1" spans="1:3">
      <c r="A348" s="6">
        <v>2040603</v>
      </c>
      <c r="B348" s="6" t="s">
        <v>1151</v>
      </c>
      <c r="C348" s="9"/>
    </row>
    <row r="349" customHeight="1" spans="1:3">
      <c r="A349" s="6">
        <v>2040604</v>
      </c>
      <c r="B349" s="6" t="s">
        <v>1353</v>
      </c>
      <c r="C349" s="9">
        <v>112</v>
      </c>
    </row>
    <row r="350" customHeight="1" spans="1:3">
      <c r="A350" s="6">
        <v>2040605</v>
      </c>
      <c r="B350" s="6" t="s">
        <v>1354</v>
      </c>
      <c r="C350" s="9">
        <v>15</v>
      </c>
    </row>
    <row r="351" customHeight="1" spans="1:3">
      <c r="A351" s="6">
        <v>2040606</v>
      </c>
      <c r="B351" s="6" t="s">
        <v>1355</v>
      </c>
      <c r="C351" s="9"/>
    </row>
    <row r="352" customHeight="1" spans="1:3">
      <c r="A352" s="6">
        <v>2040607</v>
      </c>
      <c r="B352" s="6" t="s">
        <v>1356</v>
      </c>
      <c r="C352" s="9">
        <v>149</v>
      </c>
    </row>
    <row r="353" customHeight="1" spans="1:3">
      <c r="A353" s="6">
        <v>2040608</v>
      </c>
      <c r="B353" s="6" t="s">
        <v>1357</v>
      </c>
      <c r="C353" s="9"/>
    </row>
    <row r="354" customHeight="1" spans="1:3">
      <c r="A354" s="6">
        <v>2040610</v>
      </c>
      <c r="B354" s="6" t="s">
        <v>1358</v>
      </c>
      <c r="C354" s="9">
        <v>65</v>
      </c>
    </row>
    <row r="355" customHeight="1" spans="1:3">
      <c r="A355" s="6">
        <v>2040612</v>
      </c>
      <c r="B355" s="6" t="s">
        <v>1359</v>
      </c>
      <c r="C355" s="9"/>
    </row>
    <row r="356" customHeight="1" spans="1:3">
      <c r="A356" s="6">
        <v>2040613</v>
      </c>
      <c r="B356" s="6" t="s">
        <v>1189</v>
      </c>
      <c r="C356" s="9">
        <v>3</v>
      </c>
    </row>
    <row r="357" customHeight="1" spans="1:3">
      <c r="A357" s="6">
        <v>2040650</v>
      </c>
      <c r="B357" s="6" t="s">
        <v>1158</v>
      </c>
      <c r="C357" s="9"/>
    </row>
    <row r="358" customHeight="1" spans="1:3">
      <c r="A358" s="6">
        <v>2040699</v>
      </c>
      <c r="B358" s="6" t="s">
        <v>1360</v>
      </c>
      <c r="C358" s="9">
        <v>10</v>
      </c>
    </row>
    <row r="359" customHeight="1" spans="1:3">
      <c r="A359" s="6">
        <v>20407</v>
      </c>
      <c r="B359" s="27" t="s">
        <v>1361</v>
      </c>
      <c r="C359" s="8">
        <f>SUM(C360:C368)</f>
        <v>0</v>
      </c>
    </row>
    <row r="360" customHeight="1" spans="1:3">
      <c r="A360" s="6">
        <v>2040701</v>
      </c>
      <c r="B360" s="6" t="s">
        <v>1149</v>
      </c>
      <c r="C360" s="9"/>
    </row>
    <row r="361" customHeight="1" spans="1:3">
      <c r="A361" s="6">
        <v>2040702</v>
      </c>
      <c r="B361" s="6" t="s">
        <v>1150</v>
      </c>
      <c r="C361" s="9"/>
    </row>
    <row r="362" customHeight="1" spans="1:3">
      <c r="A362" s="6">
        <v>2040703</v>
      </c>
      <c r="B362" s="6" t="s">
        <v>1151</v>
      </c>
      <c r="C362" s="9"/>
    </row>
    <row r="363" customHeight="1" spans="1:3">
      <c r="A363" s="6">
        <v>2040704</v>
      </c>
      <c r="B363" s="6" t="s">
        <v>1362</v>
      </c>
      <c r="C363" s="9"/>
    </row>
    <row r="364" customHeight="1" spans="1:3">
      <c r="A364" s="6">
        <v>2040705</v>
      </c>
      <c r="B364" s="6" t="s">
        <v>1363</v>
      </c>
      <c r="C364" s="9"/>
    </row>
    <row r="365" customHeight="1" spans="1:3">
      <c r="A365" s="6">
        <v>2040706</v>
      </c>
      <c r="B365" s="6" t="s">
        <v>1364</v>
      </c>
      <c r="C365" s="9"/>
    </row>
    <row r="366" customHeight="1" spans="1:3">
      <c r="A366" s="6">
        <v>2040707</v>
      </c>
      <c r="B366" s="6" t="s">
        <v>1189</v>
      </c>
      <c r="C366" s="9"/>
    </row>
    <row r="367" customHeight="1" spans="1:3">
      <c r="A367" s="6">
        <v>2040750</v>
      </c>
      <c r="B367" s="6" t="s">
        <v>1158</v>
      </c>
      <c r="C367" s="9"/>
    </row>
    <row r="368" customHeight="1" spans="1:3">
      <c r="A368" s="6">
        <v>2040799</v>
      </c>
      <c r="B368" s="6" t="s">
        <v>1365</v>
      </c>
      <c r="C368" s="9"/>
    </row>
    <row r="369" customHeight="1" spans="1:3">
      <c r="A369" s="6">
        <v>20408</v>
      </c>
      <c r="B369" s="27" t="s">
        <v>1366</v>
      </c>
      <c r="C369" s="8">
        <f>SUM(C370:C378)</f>
        <v>0</v>
      </c>
    </row>
    <row r="370" customHeight="1" spans="1:3">
      <c r="A370" s="6">
        <v>2040801</v>
      </c>
      <c r="B370" s="6" t="s">
        <v>1149</v>
      </c>
      <c r="C370" s="9"/>
    </row>
    <row r="371" customHeight="1" spans="1:3">
      <c r="A371" s="6">
        <v>2040802</v>
      </c>
      <c r="B371" s="6" t="s">
        <v>1150</v>
      </c>
      <c r="C371" s="9"/>
    </row>
    <row r="372" customHeight="1" spans="1:3">
      <c r="A372" s="6">
        <v>2040803</v>
      </c>
      <c r="B372" s="6" t="s">
        <v>1151</v>
      </c>
      <c r="C372" s="9"/>
    </row>
    <row r="373" customHeight="1" spans="1:3">
      <c r="A373" s="6">
        <v>2040804</v>
      </c>
      <c r="B373" s="6" t="s">
        <v>1367</v>
      </c>
      <c r="C373" s="9"/>
    </row>
    <row r="374" customHeight="1" spans="1:3">
      <c r="A374" s="6">
        <v>2040805</v>
      </c>
      <c r="B374" s="6" t="s">
        <v>1368</v>
      </c>
      <c r="C374" s="9"/>
    </row>
    <row r="375" customHeight="1" spans="1:3">
      <c r="A375" s="6">
        <v>2040806</v>
      </c>
      <c r="B375" s="6" t="s">
        <v>1369</v>
      </c>
      <c r="C375" s="9"/>
    </row>
    <row r="376" customHeight="1" spans="1:3">
      <c r="A376" s="6">
        <v>2040807</v>
      </c>
      <c r="B376" s="6" t="s">
        <v>1189</v>
      </c>
      <c r="C376" s="9"/>
    </row>
    <row r="377" customHeight="1" spans="1:3">
      <c r="A377" s="6">
        <v>2040850</v>
      </c>
      <c r="B377" s="6" t="s">
        <v>1158</v>
      </c>
      <c r="C377" s="9"/>
    </row>
    <row r="378" customHeight="1" spans="1:3">
      <c r="A378" s="6">
        <v>2040899</v>
      </c>
      <c r="B378" s="6" t="s">
        <v>1370</v>
      </c>
      <c r="C378" s="9"/>
    </row>
    <row r="379" customHeight="1" spans="1:3">
      <c r="A379" s="6">
        <v>20409</v>
      </c>
      <c r="B379" s="27" t="s">
        <v>1371</v>
      </c>
      <c r="C379" s="8">
        <f>SUM(C380:C386)</f>
        <v>0</v>
      </c>
    </row>
    <row r="380" customHeight="1" spans="1:3">
      <c r="A380" s="6">
        <v>2040901</v>
      </c>
      <c r="B380" s="6" t="s">
        <v>1149</v>
      </c>
      <c r="C380" s="9"/>
    </row>
    <row r="381" customHeight="1" spans="1:3">
      <c r="A381" s="6">
        <v>2040902</v>
      </c>
      <c r="B381" s="6" t="s">
        <v>1150</v>
      </c>
      <c r="C381" s="9"/>
    </row>
    <row r="382" customHeight="1" spans="1:3">
      <c r="A382" s="6">
        <v>2040903</v>
      </c>
      <c r="B382" s="6" t="s">
        <v>1151</v>
      </c>
      <c r="C382" s="9"/>
    </row>
    <row r="383" customHeight="1" spans="1:3">
      <c r="A383" s="6">
        <v>2040904</v>
      </c>
      <c r="B383" s="6" t="s">
        <v>1372</v>
      </c>
      <c r="C383" s="9"/>
    </row>
    <row r="384" customHeight="1" spans="1:3">
      <c r="A384" s="6">
        <v>2040905</v>
      </c>
      <c r="B384" s="6" t="s">
        <v>1373</v>
      </c>
      <c r="C384" s="9"/>
    </row>
    <row r="385" customHeight="1" spans="1:3">
      <c r="A385" s="6">
        <v>2040950</v>
      </c>
      <c r="B385" s="6" t="s">
        <v>1158</v>
      </c>
      <c r="C385" s="9"/>
    </row>
    <row r="386" customHeight="1" spans="1:3">
      <c r="A386" s="6">
        <v>2040999</v>
      </c>
      <c r="B386" s="6" t="s">
        <v>1374</v>
      </c>
      <c r="C386" s="9"/>
    </row>
    <row r="387" customHeight="1" spans="1:3">
      <c r="A387" s="6">
        <v>20410</v>
      </c>
      <c r="B387" s="27" t="s">
        <v>1375</v>
      </c>
      <c r="C387" s="8">
        <f>SUM(C388:C392)</f>
        <v>0</v>
      </c>
    </row>
    <row r="388" customHeight="1" spans="1:3">
      <c r="A388" s="6">
        <v>2041001</v>
      </c>
      <c r="B388" s="6" t="s">
        <v>1149</v>
      </c>
      <c r="C388" s="9"/>
    </row>
    <row r="389" customHeight="1" spans="1:3">
      <c r="A389" s="6">
        <v>2041002</v>
      </c>
      <c r="B389" s="6" t="s">
        <v>1150</v>
      </c>
      <c r="C389" s="9"/>
    </row>
    <row r="390" customHeight="1" spans="1:3">
      <c r="A390" s="6">
        <v>2041006</v>
      </c>
      <c r="B390" s="6" t="s">
        <v>1189</v>
      </c>
      <c r="C390" s="9"/>
    </row>
    <row r="391" customHeight="1" spans="1:3">
      <c r="A391" s="6">
        <v>2041007</v>
      </c>
      <c r="B391" s="6" t="s">
        <v>1376</v>
      </c>
      <c r="C391" s="9"/>
    </row>
    <row r="392" customHeight="1" spans="1:3">
      <c r="A392" s="6">
        <v>2041099</v>
      </c>
      <c r="B392" s="6" t="s">
        <v>1377</v>
      </c>
      <c r="C392" s="9"/>
    </row>
    <row r="393" customHeight="1" spans="1:3">
      <c r="A393" s="6">
        <v>20499</v>
      </c>
      <c r="B393" s="27" t="s">
        <v>1378</v>
      </c>
      <c r="C393" s="8">
        <f>SUM(C394:C395)</f>
        <v>67</v>
      </c>
    </row>
    <row r="394" customHeight="1" spans="1:3">
      <c r="A394" s="6">
        <v>2049902</v>
      </c>
      <c r="B394" s="6" t="s">
        <v>1379</v>
      </c>
      <c r="C394" s="9">
        <v>20</v>
      </c>
    </row>
    <row r="395" customHeight="1" spans="1:3">
      <c r="A395" s="6">
        <v>2049999</v>
      </c>
      <c r="B395" s="6" t="s">
        <v>1380</v>
      </c>
      <c r="C395" s="9">
        <v>47</v>
      </c>
    </row>
    <row r="396" customHeight="1" spans="1:3">
      <c r="A396" s="6">
        <v>205</v>
      </c>
      <c r="B396" s="27" t="s">
        <v>852</v>
      </c>
      <c r="C396" s="8">
        <f>SUM(C397,C402,C409,C415,C421,C425,C429,C433,C439,C446)</f>
        <v>100838</v>
      </c>
    </row>
    <row r="397" customHeight="1" spans="1:3">
      <c r="A397" s="6">
        <v>20501</v>
      </c>
      <c r="B397" s="27" t="s">
        <v>1381</v>
      </c>
      <c r="C397" s="8">
        <f>SUM(C398:C401)</f>
        <v>8493</v>
      </c>
    </row>
    <row r="398" customHeight="1" spans="1:3">
      <c r="A398" s="6">
        <v>2050101</v>
      </c>
      <c r="B398" s="6" t="s">
        <v>1149</v>
      </c>
      <c r="C398" s="9">
        <v>2726</v>
      </c>
    </row>
    <row r="399" customHeight="1" spans="1:3">
      <c r="A399" s="6">
        <v>2050102</v>
      </c>
      <c r="B399" s="6" t="s">
        <v>1150</v>
      </c>
      <c r="C399" s="9">
        <v>4</v>
      </c>
    </row>
    <row r="400" customHeight="1" spans="1:3">
      <c r="A400" s="6">
        <v>2050103</v>
      </c>
      <c r="B400" s="6" t="s">
        <v>1151</v>
      </c>
      <c r="C400" s="9"/>
    </row>
    <row r="401" customHeight="1" spans="1:3">
      <c r="A401" s="6">
        <v>2050199</v>
      </c>
      <c r="B401" s="6" t="s">
        <v>1382</v>
      </c>
      <c r="C401" s="9">
        <v>5763</v>
      </c>
    </row>
    <row r="402" customHeight="1" spans="1:3">
      <c r="A402" s="6">
        <v>20502</v>
      </c>
      <c r="B402" s="27" t="s">
        <v>1383</v>
      </c>
      <c r="C402" s="8">
        <f>SUM(C403:C408)</f>
        <v>82654</v>
      </c>
    </row>
    <row r="403" customHeight="1" spans="1:3">
      <c r="A403" s="6">
        <v>2050201</v>
      </c>
      <c r="B403" s="6" t="s">
        <v>1384</v>
      </c>
      <c r="C403" s="9">
        <v>3303</v>
      </c>
    </row>
    <row r="404" customHeight="1" spans="1:3">
      <c r="A404" s="6">
        <v>2050202</v>
      </c>
      <c r="B404" s="6" t="s">
        <v>1385</v>
      </c>
      <c r="C404" s="9">
        <v>38414</v>
      </c>
    </row>
    <row r="405" customHeight="1" spans="1:3">
      <c r="A405" s="6">
        <v>2050203</v>
      </c>
      <c r="B405" s="6" t="s">
        <v>1386</v>
      </c>
      <c r="C405" s="9">
        <v>20921</v>
      </c>
    </row>
    <row r="406" customHeight="1" spans="1:3">
      <c r="A406" s="6">
        <v>2050204</v>
      </c>
      <c r="B406" s="6" t="s">
        <v>1387</v>
      </c>
      <c r="C406" s="9">
        <v>11605</v>
      </c>
    </row>
    <row r="407" customHeight="1" spans="1:3">
      <c r="A407" s="6">
        <v>2050205</v>
      </c>
      <c r="B407" s="6" t="s">
        <v>1388</v>
      </c>
      <c r="C407" s="9"/>
    </row>
    <row r="408" customHeight="1" spans="1:3">
      <c r="A408" s="6">
        <v>2050299</v>
      </c>
      <c r="B408" s="6" t="s">
        <v>1389</v>
      </c>
      <c r="C408" s="9">
        <v>8411</v>
      </c>
    </row>
    <row r="409" customHeight="1" spans="1:3">
      <c r="A409" s="6">
        <v>20503</v>
      </c>
      <c r="B409" s="27" t="s">
        <v>1390</v>
      </c>
      <c r="C409" s="8">
        <f>SUM(C410:C414)</f>
        <v>8088</v>
      </c>
    </row>
    <row r="410" customHeight="1" spans="1:3">
      <c r="A410" s="6">
        <v>2050301</v>
      </c>
      <c r="B410" s="6" t="s">
        <v>1391</v>
      </c>
      <c r="C410" s="9"/>
    </row>
    <row r="411" customHeight="1" spans="1:3">
      <c r="A411" s="6">
        <v>2050302</v>
      </c>
      <c r="B411" s="6" t="s">
        <v>1392</v>
      </c>
      <c r="C411" s="9">
        <v>8019</v>
      </c>
    </row>
    <row r="412" customHeight="1" spans="1:3">
      <c r="A412" s="6">
        <v>2050303</v>
      </c>
      <c r="B412" s="6" t="s">
        <v>1393</v>
      </c>
      <c r="C412" s="9"/>
    </row>
    <row r="413" customHeight="1" spans="1:3">
      <c r="A413" s="6">
        <v>2050305</v>
      </c>
      <c r="B413" s="6" t="s">
        <v>1394</v>
      </c>
      <c r="C413" s="9">
        <v>19</v>
      </c>
    </row>
    <row r="414" customHeight="1" spans="1:3">
      <c r="A414" s="6">
        <v>2050399</v>
      </c>
      <c r="B414" s="6" t="s">
        <v>1395</v>
      </c>
      <c r="C414" s="9">
        <v>50</v>
      </c>
    </row>
    <row r="415" customHeight="1" spans="1:3">
      <c r="A415" s="6">
        <v>20504</v>
      </c>
      <c r="B415" s="27" t="s">
        <v>1396</v>
      </c>
      <c r="C415" s="8">
        <f>SUM(C416:C420)</f>
        <v>0</v>
      </c>
    </row>
    <row r="416" customHeight="1" spans="1:3">
      <c r="A416" s="6">
        <v>2050401</v>
      </c>
      <c r="B416" s="6" t="s">
        <v>1397</v>
      </c>
      <c r="C416" s="9"/>
    </row>
    <row r="417" customHeight="1" spans="1:3">
      <c r="A417" s="6">
        <v>2050402</v>
      </c>
      <c r="B417" s="6" t="s">
        <v>1398</v>
      </c>
      <c r="C417" s="9"/>
    </row>
    <row r="418" customHeight="1" spans="1:3">
      <c r="A418" s="6">
        <v>2050403</v>
      </c>
      <c r="B418" s="6" t="s">
        <v>1399</v>
      </c>
      <c r="C418" s="9"/>
    </row>
    <row r="419" customHeight="1" spans="1:3">
      <c r="A419" s="6">
        <v>2050404</v>
      </c>
      <c r="B419" s="6" t="s">
        <v>1400</v>
      </c>
      <c r="C419" s="9"/>
    </row>
    <row r="420" customHeight="1" spans="1:3">
      <c r="A420" s="6">
        <v>2050499</v>
      </c>
      <c r="B420" s="6" t="s">
        <v>1401</v>
      </c>
      <c r="C420" s="9"/>
    </row>
    <row r="421" customHeight="1" spans="1:3">
      <c r="A421" s="6">
        <v>20505</v>
      </c>
      <c r="B421" s="27" t="s">
        <v>1402</v>
      </c>
      <c r="C421" s="8">
        <f>SUM(C422:C424)</f>
        <v>0</v>
      </c>
    </row>
    <row r="422" customHeight="1" spans="1:3">
      <c r="A422" s="6">
        <v>2050501</v>
      </c>
      <c r="B422" s="6" t="s">
        <v>1403</v>
      </c>
      <c r="C422" s="9"/>
    </row>
    <row r="423" customHeight="1" spans="1:3">
      <c r="A423" s="6">
        <v>2050502</v>
      </c>
      <c r="B423" s="6" t="s">
        <v>1404</v>
      </c>
      <c r="C423" s="9"/>
    </row>
    <row r="424" customHeight="1" spans="1:3">
      <c r="A424" s="6">
        <v>2050599</v>
      </c>
      <c r="B424" s="6" t="s">
        <v>1405</v>
      </c>
      <c r="C424" s="9"/>
    </row>
    <row r="425" customHeight="1" spans="1:3">
      <c r="A425" s="6">
        <v>20506</v>
      </c>
      <c r="B425" s="27" t="s">
        <v>1406</v>
      </c>
      <c r="C425" s="8">
        <f>SUM(C426:C428)</f>
        <v>0</v>
      </c>
    </row>
    <row r="426" customHeight="1" spans="1:3">
      <c r="A426" s="6">
        <v>2050601</v>
      </c>
      <c r="B426" s="6" t="s">
        <v>1407</v>
      </c>
      <c r="C426" s="9"/>
    </row>
    <row r="427" customHeight="1" spans="1:3">
      <c r="A427" s="6">
        <v>2050602</v>
      </c>
      <c r="B427" s="6" t="s">
        <v>1408</v>
      </c>
      <c r="C427" s="9"/>
    </row>
    <row r="428" customHeight="1" spans="1:3">
      <c r="A428" s="6">
        <v>2050699</v>
      </c>
      <c r="B428" s="6" t="s">
        <v>1409</v>
      </c>
      <c r="C428" s="9"/>
    </row>
    <row r="429" customHeight="1" spans="1:3">
      <c r="A429" s="6">
        <v>20507</v>
      </c>
      <c r="B429" s="27" t="s">
        <v>1410</v>
      </c>
      <c r="C429" s="8">
        <f>SUM(C430:C432)</f>
        <v>297</v>
      </c>
    </row>
    <row r="430" customHeight="1" spans="1:3">
      <c r="A430" s="6">
        <v>2050701</v>
      </c>
      <c r="B430" s="6" t="s">
        <v>1411</v>
      </c>
      <c r="C430" s="9">
        <v>280</v>
      </c>
    </row>
    <row r="431" customHeight="1" spans="1:3">
      <c r="A431" s="6">
        <v>2050702</v>
      </c>
      <c r="B431" s="6" t="s">
        <v>1412</v>
      </c>
      <c r="C431" s="9"/>
    </row>
    <row r="432" customHeight="1" spans="1:3">
      <c r="A432" s="6">
        <v>2050799</v>
      </c>
      <c r="B432" s="6" t="s">
        <v>1413</v>
      </c>
      <c r="C432" s="9">
        <v>17</v>
      </c>
    </row>
    <row r="433" customHeight="1" spans="1:3">
      <c r="A433" s="6">
        <v>20508</v>
      </c>
      <c r="B433" s="27" t="s">
        <v>1414</v>
      </c>
      <c r="C433" s="8">
        <f>SUM(C434:C438)</f>
        <v>843</v>
      </c>
    </row>
    <row r="434" customHeight="1" spans="1:3">
      <c r="A434" s="6">
        <v>2050801</v>
      </c>
      <c r="B434" s="6" t="s">
        <v>1415</v>
      </c>
      <c r="C434" s="9">
        <v>565</v>
      </c>
    </row>
    <row r="435" customHeight="1" spans="1:3">
      <c r="A435" s="6">
        <v>2050802</v>
      </c>
      <c r="B435" s="6" t="s">
        <v>1416</v>
      </c>
      <c r="C435" s="9">
        <v>110</v>
      </c>
    </row>
    <row r="436" customHeight="1" spans="1:3">
      <c r="A436" s="6">
        <v>2050803</v>
      </c>
      <c r="B436" s="6" t="s">
        <v>1417</v>
      </c>
      <c r="C436" s="9"/>
    </row>
    <row r="437" customHeight="1" spans="1:3">
      <c r="A437" s="6">
        <v>2050804</v>
      </c>
      <c r="B437" s="6" t="s">
        <v>1418</v>
      </c>
      <c r="C437" s="9"/>
    </row>
    <row r="438" customHeight="1" spans="1:3">
      <c r="A438" s="6">
        <v>2050899</v>
      </c>
      <c r="B438" s="6" t="s">
        <v>1419</v>
      </c>
      <c r="C438" s="9">
        <v>168</v>
      </c>
    </row>
    <row r="439" customHeight="1" spans="1:3">
      <c r="A439" s="6">
        <v>20509</v>
      </c>
      <c r="B439" s="27" t="s">
        <v>1420</v>
      </c>
      <c r="C439" s="8">
        <f>SUM(C440:C445)</f>
        <v>156</v>
      </c>
    </row>
    <row r="440" customHeight="1" spans="1:3">
      <c r="A440" s="6">
        <v>2050901</v>
      </c>
      <c r="B440" s="6" t="s">
        <v>1421</v>
      </c>
      <c r="C440" s="9"/>
    </row>
    <row r="441" customHeight="1" spans="1:3">
      <c r="A441" s="6">
        <v>2050902</v>
      </c>
      <c r="B441" s="6" t="s">
        <v>1422</v>
      </c>
      <c r="C441" s="9">
        <v>94</v>
      </c>
    </row>
    <row r="442" customHeight="1" spans="1:3">
      <c r="A442" s="6">
        <v>2050903</v>
      </c>
      <c r="B442" s="6" t="s">
        <v>1423</v>
      </c>
      <c r="C442" s="9"/>
    </row>
    <row r="443" customHeight="1" spans="1:3">
      <c r="A443" s="6">
        <v>2050904</v>
      </c>
      <c r="B443" s="6" t="s">
        <v>1424</v>
      </c>
      <c r="C443" s="9"/>
    </row>
    <row r="444" customHeight="1" spans="1:3">
      <c r="A444" s="6">
        <v>2050905</v>
      </c>
      <c r="B444" s="6" t="s">
        <v>1425</v>
      </c>
      <c r="C444" s="9"/>
    </row>
    <row r="445" customHeight="1" spans="1:3">
      <c r="A445" s="6">
        <v>2050999</v>
      </c>
      <c r="B445" s="6" t="s">
        <v>1426</v>
      </c>
      <c r="C445" s="9">
        <v>62</v>
      </c>
    </row>
    <row r="446" customHeight="1" spans="1:3">
      <c r="A446" s="6">
        <v>20599</v>
      </c>
      <c r="B446" s="27" t="s">
        <v>1427</v>
      </c>
      <c r="C446" s="8">
        <f>C447</f>
        <v>307</v>
      </c>
    </row>
    <row r="447" customHeight="1" spans="1:3">
      <c r="A447" s="6">
        <v>2059999</v>
      </c>
      <c r="B447" s="6" t="s">
        <v>1428</v>
      </c>
      <c r="C447" s="9">
        <v>307</v>
      </c>
    </row>
    <row r="448" customHeight="1" spans="1:3">
      <c r="A448" s="6">
        <v>206</v>
      </c>
      <c r="B448" s="27" t="s">
        <v>854</v>
      </c>
      <c r="C448" s="8">
        <f>SUM(C449,C454,C463,C469,C474,C479,C484,C491,C495,C499)</f>
        <v>41424</v>
      </c>
    </row>
    <row r="449" customHeight="1" spans="1:3">
      <c r="A449" s="6">
        <v>20601</v>
      </c>
      <c r="B449" s="27" t="s">
        <v>1429</v>
      </c>
      <c r="C449" s="8">
        <f>SUM(C450:C453)</f>
        <v>3591</v>
      </c>
    </row>
    <row r="450" customHeight="1" spans="1:3">
      <c r="A450" s="6">
        <v>2060101</v>
      </c>
      <c r="B450" s="6" t="s">
        <v>1149</v>
      </c>
      <c r="C450" s="9">
        <v>656</v>
      </c>
    </row>
    <row r="451" customHeight="1" spans="1:3">
      <c r="A451" s="6">
        <v>2060102</v>
      </c>
      <c r="B451" s="6" t="s">
        <v>1150</v>
      </c>
      <c r="C451" s="9">
        <v>852</v>
      </c>
    </row>
    <row r="452" customHeight="1" spans="1:3">
      <c r="A452" s="6">
        <v>2060103</v>
      </c>
      <c r="B452" s="6" t="s">
        <v>1151</v>
      </c>
      <c r="C452" s="9"/>
    </row>
    <row r="453" customHeight="1" spans="1:3">
      <c r="A453" s="6">
        <v>2060199</v>
      </c>
      <c r="B453" s="6" t="s">
        <v>1430</v>
      </c>
      <c r="C453" s="9">
        <v>2083</v>
      </c>
    </row>
    <row r="454" customHeight="1" spans="1:3">
      <c r="A454" s="6">
        <v>20602</v>
      </c>
      <c r="B454" s="27" t="s">
        <v>1431</v>
      </c>
      <c r="C454" s="8">
        <f>SUM(C455:C462)</f>
        <v>0</v>
      </c>
    </row>
    <row r="455" customHeight="1" spans="1:3">
      <c r="A455" s="6">
        <v>2060201</v>
      </c>
      <c r="B455" s="6" t="s">
        <v>1432</v>
      </c>
      <c r="C455" s="9"/>
    </row>
    <row r="456" customHeight="1" spans="1:3">
      <c r="A456" s="6">
        <v>2060203</v>
      </c>
      <c r="B456" s="6" t="s">
        <v>1433</v>
      </c>
      <c r="C456" s="9"/>
    </row>
    <row r="457" customHeight="1" spans="1:3">
      <c r="A457" s="6">
        <v>2060204</v>
      </c>
      <c r="B457" s="6" t="s">
        <v>1434</v>
      </c>
      <c r="C457" s="9"/>
    </row>
    <row r="458" customHeight="1" spans="1:3">
      <c r="A458" s="6">
        <v>2060205</v>
      </c>
      <c r="B458" s="6" t="s">
        <v>1435</v>
      </c>
      <c r="C458" s="9"/>
    </row>
    <row r="459" customHeight="1" spans="1:3">
      <c r="A459" s="6">
        <v>2060206</v>
      </c>
      <c r="B459" s="6" t="s">
        <v>1436</v>
      </c>
      <c r="C459" s="9"/>
    </row>
    <row r="460" customHeight="1" spans="1:3">
      <c r="A460" s="6">
        <v>2060207</v>
      </c>
      <c r="B460" s="6" t="s">
        <v>1437</v>
      </c>
      <c r="C460" s="9"/>
    </row>
    <row r="461" customHeight="1" spans="1:3">
      <c r="A461" s="6">
        <v>2060208</v>
      </c>
      <c r="B461" s="6" t="s">
        <v>1438</v>
      </c>
      <c r="C461" s="9"/>
    </row>
    <row r="462" customHeight="1" spans="1:3">
      <c r="A462" s="6">
        <v>2060299</v>
      </c>
      <c r="B462" s="6" t="s">
        <v>1439</v>
      </c>
      <c r="C462" s="9"/>
    </row>
    <row r="463" customHeight="1" spans="1:3">
      <c r="A463" s="6">
        <v>20603</v>
      </c>
      <c r="B463" s="27" t="s">
        <v>1440</v>
      </c>
      <c r="C463" s="8">
        <f>SUM(C464:C468)</f>
        <v>0</v>
      </c>
    </row>
    <row r="464" customHeight="1" spans="1:3">
      <c r="A464" s="6">
        <v>2060301</v>
      </c>
      <c r="B464" s="6" t="s">
        <v>1432</v>
      </c>
      <c r="C464" s="9"/>
    </row>
    <row r="465" customHeight="1" spans="1:3">
      <c r="A465" s="6">
        <v>2060302</v>
      </c>
      <c r="B465" s="6" t="s">
        <v>1441</v>
      </c>
      <c r="C465" s="9"/>
    </row>
    <row r="466" customHeight="1" spans="1:3">
      <c r="A466" s="6">
        <v>2060303</v>
      </c>
      <c r="B466" s="6" t="s">
        <v>1442</v>
      </c>
      <c r="C466" s="9"/>
    </row>
    <row r="467" customHeight="1" spans="1:3">
      <c r="A467" s="6">
        <v>2060304</v>
      </c>
      <c r="B467" s="6" t="s">
        <v>1443</v>
      </c>
      <c r="C467" s="9"/>
    </row>
    <row r="468" customHeight="1" spans="1:3">
      <c r="A468" s="6">
        <v>2060399</v>
      </c>
      <c r="B468" s="6" t="s">
        <v>1444</v>
      </c>
      <c r="C468" s="9"/>
    </row>
    <row r="469" customHeight="1" spans="1:3">
      <c r="A469" s="6">
        <v>20604</v>
      </c>
      <c r="B469" s="27" t="s">
        <v>1445</v>
      </c>
      <c r="C469" s="8">
        <f>SUM(C470:C473)</f>
        <v>141</v>
      </c>
    </row>
    <row r="470" customHeight="1" spans="1:3">
      <c r="A470" s="6">
        <v>2060401</v>
      </c>
      <c r="B470" s="6" t="s">
        <v>1432</v>
      </c>
      <c r="C470" s="9"/>
    </row>
    <row r="471" customHeight="1" spans="1:3">
      <c r="A471" s="6">
        <v>2060404</v>
      </c>
      <c r="B471" s="6" t="s">
        <v>1446</v>
      </c>
      <c r="C471" s="9">
        <v>141</v>
      </c>
    </row>
    <row r="472" customHeight="1" spans="1:3">
      <c r="A472" s="6">
        <v>2060405</v>
      </c>
      <c r="B472" s="6" t="s">
        <v>1447</v>
      </c>
      <c r="C472" s="9"/>
    </row>
    <row r="473" customHeight="1" spans="1:3">
      <c r="A473" s="6">
        <v>2060499</v>
      </c>
      <c r="B473" s="6" t="s">
        <v>1448</v>
      </c>
      <c r="C473" s="9"/>
    </row>
    <row r="474" customHeight="1" spans="1:3">
      <c r="A474" s="6">
        <v>20605</v>
      </c>
      <c r="B474" s="27" t="s">
        <v>1449</v>
      </c>
      <c r="C474" s="8">
        <f>SUM(C475:C478)</f>
        <v>152</v>
      </c>
    </row>
    <row r="475" customHeight="1" spans="1:3">
      <c r="A475" s="6">
        <v>2060501</v>
      </c>
      <c r="B475" s="6" t="s">
        <v>1432</v>
      </c>
      <c r="C475" s="9"/>
    </row>
    <row r="476" customHeight="1" spans="1:3">
      <c r="A476" s="6">
        <v>2060502</v>
      </c>
      <c r="B476" s="6" t="s">
        <v>1450</v>
      </c>
      <c r="C476" s="9"/>
    </row>
    <row r="477" customHeight="1" spans="1:3">
      <c r="A477" s="6">
        <v>2060503</v>
      </c>
      <c r="B477" s="6" t="s">
        <v>1451</v>
      </c>
      <c r="C477" s="9"/>
    </row>
    <row r="478" customHeight="1" spans="1:3">
      <c r="A478" s="6">
        <v>2060599</v>
      </c>
      <c r="B478" s="6" t="s">
        <v>1452</v>
      </c>
      <c r="C478" s="9">
        <v>152</v>
      </c>
    </row>
    <row r="479" customHeight="1" spans="1:3">
      <c r="A479" s="6">
        <v>20606</v>
      </c>
      <c r="B479" s="27" t="s">
        <v>1453</v>
      </c>
      <c r="C479" s="8">
        <f>SUM(C480:C483)</f>
        <v>0</v>
      </c>
    </row>
    <row r="480" customHeight="1" spans="1:3">
      <c r="A480" s="6">
        <v>2060601</v>
      </c>
      <c r="B480" s="6" t="s">
        <v>1454</v>
      </c>
      <c r="C480" s="9"/>
    </row>
    <row r="481" customHeight="1" spans="1:3">
      <c r="A481" s="6">
        <v>2060602</v>
      </c>
      <c r="B481" s="6" t="s">
        <v>1455</v>
      </c>
      <c r="C481" s="9"/>
    </row>
    <row r="482" customHeight="1" spans="1:3">
      <c r="A482" s="6">
        <v>2060603</v>
      </c>
      <c r="B482" s="6" t="s">
        <v>1456</v>
      </c>
      <c r="C482" s="9"/>
    </row>
    <row r="483" customHeight="1" spans="1:3">
      <c r="A483" s="6">
        <v>2060699</v>
      </c>
      <c r="B483" s="6" t="s">
        <v>1457</v>
      </c>
      <c r="C483" s="9"/>
    </row>
    <row r="484" customHeight="1" spans="1:3">
      <c r="A484" s="6">
        <v>20607</v>
      </c>
      <c r="B484" s="27" t="s">
        <v>1458</v>
      </c>
      <c r="C484" s="8">
        <f>SUM(C485:C490)</f>
        <v>317</v>
      </c>
    </row>
    <row r="485" customHeight="1" spans="1:3">
      <c r="A485" s="6">
        <v>2060701</v>
      </c>
      <c r="B485" s="6" t="s">
        <v>1432</v>
      </c>
      <c r="C485" s="9">
        <v>192</v>
      </c>
    </row>
    <row r="486" customHeight="1" spans="1:3">
      <c r="A486" s="6">
        <v>2060702</v>
      </c>
      <c r="B486" s="6" t="s">
        <v>1459</v>
      </c>
      <c r="C486" s="9">
        <v>74</v>
      </c>
    </row>
    <row r="487" customHeight="1" spans="1:3">
      <c r="A487" s="6">
        <v>2060703</v>
      </c>
      <c r="B487" s="6" t="s">
        <v>1460</v>
      </c>
      <c r="C487" s="9"/>
    </row>
    <row r="488" customHeight="1" spans="1:3">
      <c r="A488" s="6">
        <v>2060704</v>
      </c>
      <c r="B488" s="6" t="s">
        <v>1461</v>
      </c>
      <c r="C488" s="9">
        <v>18</v>
      </c>
    </row>
    <row r="489" customHeight="1" spans="1:3">
      <c r="A489" s="6">
        <v>2060705</v>
      </c>
      <c r="B489" s="6" t="s">
        <v>1462</v>
      </c>
      <c r="C489" s="9"/>
    </row>
    <row r="490" customHeight="1" spans="1:3">
      <c r="A490" s="6">
        <v>2060799</v>
      </c>
      <c r="B490" s="6" t="s">
        <v>1463</v>
      </c>
      <c r="C490" s="9">
        <v>33</v>
      </c>
    </row>
    <row r="491" customHeight="1" spans="1:3">
      <c r="A491" s="6">
        <v>20608</v>
      </c>
      <c r="B491" s="27" t="s">
        <v>1464</v>
      </c>
      <c r="C491" s="8">
        <f>SUM(C492:C494)</f>
        <v>0</v>
      </c>
    </row>
    <row r="492" customHeight="1" spans="1:3">
      <c r="A492" s="6">
        <v>2060801</v>
      </c>
      <c r="B492" s="6" t="s">
        <v>1465</v>
      </c>
      <c r="C492" s="9"/>
    </row>
    <row r="493" customHeight="1" spans="1:3">
      <c r="A493" s="6">
        <v>2060802</v>
      </c>
      <c r="B493" s="6" t="s">
        <v>1466</v>
      </c>
      <c r="C493" s="9"/>
    </row>
    <row r="494" customHeight="1" spans="1:3">
      <c r="A494" s="6">
        <v>2060899</v>
      </c>
      <c r="B494" s="6" t="s">
        <v>1467</v>
      </c>
      <c r="C494" s="9"/>
    </row>
    <row r="495" customHeight="1" spans="1:3">
      <c r="A495" s="6">
        <v>20609</v>
      </c>
      <c r="B495" s="27" t="s">
        <v>1468</v>
      </c>
      <c r="C495" s="8">
        <f>SUM(C496:C498)</f>
        <v>2544</v>
      </c>
    </row>
    <row r="496" customHeight="1" spans="1:3">
      <c r="A496" s="6">
        <v>2060901</v>
      </c>
      <c r="B496" s="6" t="s">
        <v>1469</v>
      </c>
      <c r="C496" s="9"/>
    </row>
    <row r="497" customHeight="1" spans="1:3">
      <c r="A497" s="6">
        <v>2060902</v>
      </c>
      <c r="B497" s="6" t="s">
        <v>1470</v>
      </c>
      <c r="C497" s="9"/>
    </row>
    <row r="498" customHeight="1" spans="1:3">
      <c r="A498" s="6">
        <v>2060999</v>
      </c>
      <c r="B498" s="6" t="s">
        <v>1471</v>
      </c>
      <c r="C498" s="9">
        <v>2544</v>
      </c>
    </row>
    <row r="499" customHeight="1" spans="1:3">
      <c r="A499" s="6">
        <v>20699</v>
      </c>
      <c r="B499" s="27" t="s">
        <v>1472</v>
      </c>
      <c r="C499" s="8">
        <f>SUM(C500:C503)</f>
        <v>34679</v>
      </c>
    </row>
    <row r="500" customHeight="1" spans="1:3">
      <c r="A500" s="6">
        <v>2069901</v>
      </c>
      <c r="B500" s="6" t="s">
        <v>1473</v>
      </c>
      <c r="C500" s="9"/>
    </row>
    <row r="501" customHeight="1" spans="1:3">
      <c r="A501" s="6">
        <v>2069902</v>
      </c>
      <c r="B501" s="6" t="s">
        <v>1474</v>
      </c>
      <c r="C501" s="9"/>
    </row>
    <row r="502" customHeight="1" spans="1:3">
      <c r="A502" s="6">
        <v>2069903</v>
      </c>
      <c r="B502" s="6" t="s">
        <v>1475</v>
      </c>
      <c r="C502" s="9"/>
    </row>
    <row r="503" customHeight="1" spans="1:3">
      <c r="A503" s="6">
        <v>2069999</v>
      </c>
      <c r="B503" s="6" t="s">
        <v>1476</v>
      </c>
      <c r="C503" s="9">
        <v>34679</v>
      </c>
    </row>
    <row r="504" customHeight="1" spans="1:3">
      <c r="A504" s="6">
        <v>207</v>
      </c>
      <c r="B504" s="27" t="s">
        <v>855</v>
      </c>
      <c r="C504" s="8">
        <f>SUM(C505,C521,C529,C540,C549,C557)</f>
        <v>3796</v>
      </c>
    </row>
    <row r="505" customHeight="1" spans="1:3">
      <c r="A505" s="6">
        <v>20701</v>
      </c>
      <c r="B505" s="27" t="s">
        <v>1477</v>
      </c>
      <c r="C505" s="8">
        <f>SUM(C506:C520)</f>
        <v>1621</v>
      </c>
    </row>
    <row r="506" customHeight="1" spans="1:3">
      <c r="A506" s="6">
        <v>2070101</v>
      </c>
      <c r="B506" s="6" t="s">
        <v>1149</v>
      </c>
      <c r="C506" s="9">
        <v>862</v>
      </c>
    </row>
    <row r="507" customHeight="1" spans="1:3">
      <c r="A507" s="6">
        <v>2070102</v>
      </c>
      <c r="B507" s="6" t="s">
        <v>1150</v>
      </c>
      <c r="C507" s="9">
        <v>590</v>
      </c>
    </row>
    <row r="508" customHeight="1" spans="1:3">
      <c r="A508" s="6">
        <v>2070103</v>
      </c>
      <c r="B508" s="6" t="s">
        <v>1151</v>
      </c>
      <c r="C508" s="9"/>
    </row>
    <row r="509" customHeight="1" spans="1:3">
      <c r="A509" s="6">
        <v>2070104</v>
      </c>
      <c r="B509" s="6" t="s">
        <v>1478</v>
      </c>
      <c r="C509" s="9">
        <v>26</v>
      </c>
    </row>
    <row r="510" customHeight="1" spans="1:3">
      <c r="A510" s="6">
        <v>2070105</v>
      </c>
      <c r="B510" s="6" t="s">
        <v>1479</v>
      </c>
      <c r="C510" s="9"/>
    </row>
    <row r="511" customHeight="1" spans="1:3">
      <c r="A511" s="6">
        <v>2070106</v>
      </c>
      <c r="B511" s="6" t="s">
        <v>1480</v>
      </c>
      <c r="C511" s="9"/>
    </row>
    <row r="512" customHeight="1" spans="1:3">
      <c r="A512" s="6">
        <v>2070107</v>
      </c>
      <c r="B512" s="6" t="s">
        <v>1481</v>
      </c>
      <c r="C512" s="9"/>
    </row>
    <row r="513" customHeight="1" spans="1:3">
      <c r="A513" s="6">
        <v>2070108</v>
      </c>
      <c r="B513" s="6" t="s">
        <v>1482</v>
      </c>
      <c r="C513" s="9"/>
    </row>
    <row r="514" customHeight="1" spans="1:3">
      <c r="A514" s="6">
        <v>2070109</v>
      </c>
      <c r="B514" s="6" t="s">
        <v>1483</v>
      </c>
      <c r="C514" s="9"/>
    </row>
    <row r="515" customHeight="1" spans="1:3">
      <c r="A515" s="6">
        <v>2070110</v>
      </c>
      <c r="B515" s="6" t="s">
        <v>1484</v>
      </c>
      <c r="C515" s="9"/>
    </row>
    <row r="516" customHeight="1" spans="1:3">
      <c r="A516" s="6">
        <v>2070111</v>
      </c>
      <c r="B516" s="6" t="s">
        <v>1485</v>
      </c>
      <c r="C516" s="9"/>
    </row>
    <row r="517" customHeight="1" spans="1:3">
      <c r="A517" s="6">
        <v>2070112</v>
      </c>
      <c r="B517" s="6" t="s">
        <v>1486</v>
      </c>
      <c r="C517" s="9"/>
    </row>
    <row r="518" customHeight="1" spans="1:3">
      <c r="A518" s="6">
        <v>2070113</v>
      </c>
      <c r="B518" s="6" t="s">
        <v>1487</v>
      </c>
      <c r="C518" s="9"/>
    </row>
    <row r="519" customHeight="1" spans="1:3">
      <c r="A519" s="6">
        <v>2070114</v>
      </c>
      <c r="B519" s="6" t="s">
        <v>1488</v>
      </c>
      <c r="C519" s="9"/>
    </row>
    <row r="520" customHeight="1" spans="1:3">
      <c r="A520" s="6">
        <v>2070199</v>
      </c>
      <c r="B520" s="6" t="s">
        <v>1489</v>
      </c>
      <c r="C520" s="9">
        <v>143</v>
      </c>
    </row>
    <row r="521" customHeight="1" spans="1:3">
      <c r="A521" s="6">
        <v>20702</v>
      </c>
      <c r="B521" s="27" t="s">
        <v>1490</v>
      </c>
      <c r="C521" s="8">
        <f>SUM(C522:C528)</f>
        <v>427</v>
      </c>
    </row>
    <row r="522" customHeight="1" spans="1:3">
      <c r="A522" s="6">
        <v>2070201</v>
      </c>
      <c r="B522" s="6" t="s">
        <v>1149</v>
      </c>
      <c r="C522" s="9">
        <v>100</v>
      </c>
    </row>
    <row r="523" customHeight="1" spans="1:3">
      <c r="A523" s="6">
        <v>2070202</v>
      </c>
      <c r="B523" s="6" t="s">
        <v>1150</v>
      </c>
      <c r="C523" s="9">
        <v>40</v>
      </c>
    </row>
    <row r="524" customHeight="1" spans="1:3">
      <c r="A524" s="6">
        <v>2070203</v>
      </c>
      <c r="B524" s="6" t="s">
        <v>1151</v>
      </c>
      <c r="C524" s="9"/>
    </row>
    <row r="525" customHeight="1" spans="1:3">
      <c r="A525" s="6">
        <v>2070204</v>
      </c>
      <c r="B525" s="6" t="s">
        <v>1491</v>
      </c>
      <c r="C525" s="9">
        <v>83</v>
      </c>
    </row>
    <row r="526" customHeight="1" spans="1:3">
      <c r="A526" s="6">
        <v>2070205</v>
      </c>
      <c r="B526" s="6" t="s">
        <v>1492</v>
      </c>
      <c r="C526" s="9">
        <v>67</v>
      </c>
    </row>
    <row r="527" customHeight="1" spans="1:3">
      <c r="A527" s="6">
        <v>2070206</v>
      </c>
      <c r="B527" s="6" t="s">
        <v>1493</v>
      </c>
      <c r="C527" s="9"/>
    </row>
    <row r="528" customHeight="1" spans="1:3">
      <c r="A528" s="6">
        <v>2070299</v>
      </c>
      <c r="B528" s="6" t="s">
        <v>1494</v>
      </c>
      <c r="C528" s="9">
        <v>137</v>
      </c>
    </row>
    <row r="529" customHeight="1" spans="1:3">
      <c r="A529" s="6">
        <v>20703</v>
      </c>
      <c r="B529" s="27" t="s">
        <v>1495</v>
      </c>
      <c r="C529" s="8">
        <f>SUM(C530:C539)</f>
        <v>142</v>
      </c>
    </row>
    <row r="530" customHeight="1" spans="1:3">
      <c r="A530" s="6">
        <v>2070301</v>
      </c>
      <c r="B530" s="6" t="s">
        <v>1149</v>
      </c>
      <c r="C530" s="9">
        <v>107</v>
      </c>
    </row>
    <row r="531" customHeight="1" spans="1:3">
      <c r="A531" s="6">
        <v>2070302</v>
      </c>
      <c r="B531" s="6" t="s">
        <v>1150</v>
      </c>
      <c r="C531" s="9">
        <v>35</v>
      </c>
    </row>
    <row r="532" customHeight="1" spans="1:3">
      <c r="A532" s="6">
        <v>2070303</v>
      </c>
      <c r="B532" s="6" t="s">
        <v>1151</v>
      </c>
      <c r="C532" s="9"/>
    </row>
    <row r="533" customHeight="1" spans="1:3">
      <c r="A533" s="6">
        <v>2070304</v>
      </c>
      <c r="B533" s="6" t="s">
        <v>1496</v>
      </c>
      <c r="C533" s="9"/>
    </row>
    <row r="534" customHeight="1" spans="1:3">
      <c r="A534" s="6">
        <v>2070305</v>
      </c>
      <c r="B534" s="6" t="s">
        <v>1497</v>
      </c>
      <c r="C534" s="9"/>
    </row>
    <row r="535" customHeight="1" spans="1:3">
      <c r="A535" s="6">
        <v>2070306</v>
      </c>
      <c r="B535" s="6" t="s">
        <v>1498</v>
      </c>
      <c r="C535" s="9"/>
    </row>
    <row r="536" customHeight="1" spans="1:3">
      <c r="A536" s="6">
        <v>2070307</v>
      </c>
      <c r="B536" s="6" t="s">
        <v>1499</v>
      </c>
      <c r="C536" s="9"/>
    </row>
    <row r="537" customHeight="1" spans="1:3">
      <c r="A537" s="6">
        <v>2070308</v>
      </c>
      <c r="B537" s="6" t="s">
        <v>1500</v>
      </c>
      <c r="C537" s="9"/>
    </row>
    <row r="538" customHeight="1" spans="1:3">
      <c r="A538" s="6">
        <v>2070309</v>
      </c>
      <c r="B538" s="6" t="s">
        <v>1501</v>
      </c>
      <c r="C538" s="9"/>
    </row>
    <row r="539" customHeight="1" spans="1:3">
      <c r="A539" s="6">
        <v>2070399</v>
      </c>
      <c r="B539" s="6" t="s">
        <v>1502</v>
      </c>
      <c r="C539" s="9"/>
    </row>
    <row r="540" customHeight="1" spans="1:3">
      <c r="A540" s="6">
        <v>20706</v>
      </c>
      <c r="B540" s="7" t="s">
        <v>1503</v>
      </c>
      <c r="C540" s="8">
        <f>SUM(C541:C548)</f>
        <v>1</v>
      </c>
    </row>
    <row r="541" customHeight="1" spans="1:3">
      <c r="A541" s="6">
        <v>2070601</v>
      </c>
      <c r="B541" s="29" t="s">
        <v>1149</v>
      </c>
      <c r="C541" s="9"/>
    </row>
    <row r="542" customHeight="1" spans="1:3">
      <c r="A542" s="6">
        <v>2070602</v>
      </c>
      <c r="B542" s="29" t="s">
        <v>1150</v>
      </c>
      <c r="C542" s="9"/>
    </row>
    <row r="543" customHeight="1" spans="1:3">
      <c r="A543" s="6">
        <v>2070603</v>
      </c>
      <c r="B543" s="29" t="s">
        <v>1151</v>
      </c>
      <c r="C543" s="9"/>
    </row>
    <row r="544" customHeight="1" spans="1:3">
      <c r="A544" s="6">
        <v>2070604</v>
      </c>
      <c r="B544" s="29" t="s">
        <v>1504</v>
      </c>
      <c r="C544" s="9"/>
    </row>
    <row r="545" customHeight="1" spans="1:3">
      <c r="A545" s="6">
        <v>2070605</v>
      </c>
      <c r="B545" s="29" t="s">
        <v>1505</v>
      </c>
      <c r="C545" s="9">
        <v>1</v>
      </c>
    </row>
    <row r="546" customHeight="1" spans="1:3">
      <c r="A546" s="6">
        <v>2070606</v>
      </c>
      <c r="B546" s="29" t="s">
        <v>1506</v>
      </c>
      <c r="C546" s="9"/>
    </row>
    <row r="547" customHeight="1" spans="1:3">
      <c r="A547" s="6">
        <v>2070607</v>
      </c>
      <c r="B547" s="29" t="s">
        <v>1507</v>
      </c>
      <c r="C547" s="9"/>
    </row>
    <row r="548" customHeight="1" spans="1:3">
      <c r="A548" s="6">
        <v>2070699</v>
      </c>
      <c r="B548" s="29" t="s">
        <v>1508</v>
      </c>
      <c r="C548" s="9"/>
    </row>
    <row r="549" customHeight="1" spans="1:3">
      <c r="A549" s="6">
        <v>20708</v>
      </c>
      <c r="B549" s="7" t="s">
        <v>1509</v>
      </c>
      <c r="C549" s="8">
        <f>SUM(C550:C556)</f>
        <v>1272</v>
      </c>
    </row>
    <row r="550" customHeight="1" spans="1:3">
      <c r="A550" s="6">
        <v>2070801</v>
      </c>
      <c r="B550" s="29" t="s">
        <v>1149</v>
      </c>
      <c r="C550" s="9">
        <v>725</v>
      </c>
    </row>
    <row r="551" customHeight="1" spans="1:3">
      <c r="A551" s="6">
        <v>2070802</v>
      </c>
      <c r="B551" s="29" t="s">
        <v>1150</v>
      </c>
      <c r="C551" s="9">
        <v>425</v>
      </c>
    </row>
    <row r="552" customHeight="1" spans="1:3">
      <c r="A552" s="6">
        <v>2070803</v>
      </c>
      <c r="B552" s="29" t="s">
        <v>1151</v>
      </c>
      <c r="C552" s="9"/>
    </row>
    <row r="553" customHeight="1" spans="1:3">
      <c r="A553" s="6">
        <v>2070806</v>
      </c>
      <c r="B553" s="29" t="s">
        <v>1510</v>
      </c>
      <c r="C553" s="9"/>
    </row>
    <row r="554" customHeight="1" spans="1:3">
      <c r="A554" s="6">
        <v>2070807</v>
      </c>
      <c r="B554" s="29" t="s">
        <v>1511</v>
      </c>
      <c r="C554" s="9"/>
    </row>
    <row r="555" customHeight="1" spans="1:3">
      <c r="A555" s="6">
        <v>2070808</v>
      </c>
      <c r="B555" s="29" t="s">
        <v>1512</v>
      </c>
      <c r="C555" s="9"/>
    </row>
    <row r="556" customHeight="1" spans="1:3">
      <c r="A556" s="6">
        <v>2070899</v>
      </c>
      <c r="B556" s="29" t="s">
        <v>1513</v>
      </c>
      <c r="C556" s="9">
        <v>122</v>
      </c>
    </row>
    <row r="557" customHeight="1" spans="1:3">
      <c r="A557" s="6">
        <v>20799</v>
      </c>
      <c r="B557" s="27" t="s">
        <v>1514</v>
      </c>
      <c r="C557" s="8">
        <f>SUM(C558:C560)</f>
        <v>333</v>
      </c>
    </row>
    <row r="558" customHeight="1" spans="1:3">
      <c r="A558" s="6">
        <v>2079902</v>
      </c>
      <c r="B558" s="6" t="s">
        <v>1515</v>
      </c>
      <c r="C558" s="9"/>
    </row>
    <row r="559" customHeight="1" spans="1:3">
      <c r="A559" s="6">
        <v>2079903</v>
      </c>
      <c r="B559" s="6" t="s">
        <v>1516</v>
      </c>
      <c r="C559" s="9"/>
    </row>
    <row r="560" customHeight="1" spans="1:3">
      <c r="A560" s="6">
        <v>2079999</v>
      </c>
      <c r="B560" s="6" t="s">
        <v>1517</v>
      </c>
      <c r="C560" s="9">
        <v>333</v>
      </c>
    </row>
    <row r="561" customHeight="1" spans="1:3">
      <c r="A561" s="6">
        <v>208</v>
      </c>
      <c r="B561" s="27" t="s">
        <v>856</v>
      </c>
      <c r="C561" s="8">
        <f>SUM(C562,C581,C589,C591,C600,C604,C614,C623,C630,C638,C647,C653,C656,C659,C662,C665,C668,C672,C676,C685,C688)</f>
        <v>118254</v>
      </c>
    </row>
    <row r="562" customHeight="1" spans="1:3">
      <c r="A562" s="6">
        <v>20801</v>
      </c>
      <c r="B562" s="27" t="s">
        <v>1518</v>
      </c>
      <c r="C562" s="8">
        <f>SUM(C563:C580)</f>
        <v>3285</v>
      </c>
    </row>
    <row r="563" customHeight="1" spans="1:3">
      <c r="A563" s="6">
        <v>2080101</v>
      </c>
      <c r="B563" s="6" t="s">
        <v>1149</v>
      </c>
      <c r="C563" s="9">
        <v>601</v>
      </c>
    </row>
    <row r="564" customHeight="1" spans="1:3">
      <c r="A564" s="6">
        <v>2080102</v>
      </c>
      <c r="B564" s="6" t="s">
        <v>1150</v>
      </c>
      <c r="C564" s="9">
        <v>1253</v>
      </c>
    </row>
    <row r="565" customHeight="1" spans="1:3">
      <c r="A565" s="6">
        <v>2080103</v>
      </c>
      <c r="B565" s="6" t="s">
        <v>1151</v>
      </c>
      <c r="C565" s="9"/>
    </row>
    <row r="566" customHeight="1" spans="1:3">
      <c r="A566" s="6">
        <v>2080104</v>
      </c>
      <c r="B566" s="6" t="s">
        <v>1519</v>
      </c>
      <c r="C566" s="9"/>
    </row>
    <row r="567" customHeight="1" spans="1:3">
      <c r="A567" s="6">
        <v>2080105</v>
      </c>
      <c r="B567" s="6" t="s">
        <v>1520</v>
      </c>
      <c r="C567" s="9">
        <v>97</v>
      </c>
    </row>
    <row r="568" customHeight="1" spans="1:3">
      <c r="A568" s="6">
        <v>2080106</v>
      </c>
      <c r="B568" s="6" t="s">
        <v>1521</v>
      </c>
      <c r="C568" s="9"/>
    </row>
    <row r="569" customHeight="1" spans="1:3">
      <c r="A569" s="6">
        <v>2080107</v>
      </c>
      <c r="B569" s="6" t="s">
        <v>1522</v>
      </c>
      <c r="C569" s="9">
        <v>369</v>
      </c>
    </row>
    <row r="570" customHeight="1" spans="1:3">
      <c r="A570" s="6">
        <v>2080108</v>
      </c>
      <c r="B570" s="6" t="s">
        <v>1189</v>
      </c>
      <c r="C570" s="9"/>
    </row>
    <row r="571" customHeight="1" spans="1:3">
      <c r="A571" s="6">
        <v>2080109</v>
      </c>
      <c r="B571" s="6" t="s">
        <v>1523</v>
      </c>
      <c r="C571" s="9">
        <v>904</v>
      </c>
    </row>
    <row r="572" customHeight="1" spans="1:3">
      <c r="A572" s="6">
        <v>2080110</v>
      </c>
      <c r="B572" s="6" t="s">
        <v>1524</v>
      </c>
      <c r="C572" s="9"/>
    </row>
    <row r="573" customHeight="1" spans="1:3">
      <c r="A573" s="6">
        <v>2080111</v>
      </c>
      <c r="B573" s="6" t="s">
        <v>1525</v>
      </c>
      <c r="C573" s="9"/>
    </row>
    <row r="574" customHeight="1" spans="1:3">
      <c r="A574" s="6">
        <v>2080112</v>
      </c>
      <c r="B574" s="6" t="s">
        <v>1526</v>
      </c>
      <c r="C574" s="9"/>
    </row>
    <row r="575" customHeight="1" spans="1:3">
      <c r="A575" s="6">
        <v>2080113</v>
      </c>
      <c r="B575" s="6" t="s">
        <v>1527</v>
      </c>
      <c r="C575" s="9"/>
    </row>
    <row r="576" customHeight="1" spans="1:3">
      <c r="A576" s="6">
        <v>2080114</v>
      </c>
      <c r="B576" s="6" t="s">
        <v>1528</v>
      </c>
      <c r="C576" s="9"/>
    </row>
    <row r="577" customHeight="1" spans="1:3">
      <c r="A577" s="6">
        <v>2080115</v>
      </c>
      <c r="B577" s="6" t="s">
        <v>1529</v>
      </c>
      <c r="C577" s="9"/>
    </row>
    <row r="578" customHeight="1" spans="1:3">
      <c r="A578" s="6">
        <v>2080116</v>
      </c>
      <c r="B578" s="6" t="s">
        <v>1530</v>
      </c>
      <c r="C578" s="9">
        <v>17</v>
      </c>
    </row>
    <row r="579" customHeight="1" spans="1:3">
      <c r="A579" s="6">
        <v>2080150</v>
      </c>
      <c r="B579" s="6" t="s">
        <v>1158</v>
      </c>
      <c r="C579" s="9"/>
    </row>
    <row r="580" customHeight="1" spans="1:3">
      <c r="A580" s="6">
        <v>2080199</v>
      </c>
      <c r="B580" s="6" t="s">
        <v>1531</v>
      </c>
      <c r="C580" s="9">
        <v>44</v>
      </c>
    </row>
    <row r="581" customHeight="1" spans="1:3">
      <c r="A581" s="6">
        <v>20802</v>
      </c>
      <c r="B581" s="27" t="s">
        <v>1532</v>
      </c>
      <c r="C581" s="8">
        <f>SUM(C582:C588)</f>
        <v>3043</v>
      </c>
    </row>
    <row r="582" customHeight="1" spans="1:3">
      <c r="A582" s="6">
        <v>2080201</v>
      </c>
      <c r="B582" s="6" t="s">
        <v>1149</v>
      </c>
      <c r="C582" s="9">
        <v>1104</v>
      </c>
    </row>
    <row r="583" customHeight="1" spans="1:3">
      <c r="A583" s="6">
        <v>2080202</v>
      </c>
      <c r="B583" s="6" t="s">
        <v>1150</v>
      </c>
      <c r="C583" s="9">
        <v>91</v>
      </c>
    </row>
    <row r="584" customHeight="1" spans="1:3">
      <c r="A584" s="6">
        <v>2080203</v>
      </c>
      <c r="B584" s="6" t="s">
        <v>1151</v>
      </c>
      <c r="C584" s="9"/>
    </row>
    <row r="585" customHeight="1" spans="1:3">
      <c r="A585" s="6">
        <v>2080206</v>
      </c>
      <c r="B585" s="6" t="s">
        <v>1533</v>
      </c>
      <c r="C585" s="9"/>
    </row>
    <row r="586" customHeight="1" spans="1:3">
      <c r="A586" s="6">
        <v>2080207</v>
      </c>
      <c r="B586" s="6" t="s">
        <v>1534</v>
      </c>
      <c r="C586" s="9"/>
    </row>
    <row r="587" customHeight="1" spans="1:3">
      <c r="A587" s="6">
        <v>2080208</v>
      </c>
      <c r="B587" s="6" t="s">
        <v>1535</v>
      </c>
      <c r="C587" s="9"/>
    </row>
    <row r="588" customHeight="1" spans="1:3">
      <c r="A588" s="6">
        <v>2080299</v>
      </c>
      <c r="B588" s="6" t="s">
        <v>1536</v>
      </c>
      <c r="C588" s="9">
        <v>1848</v>
      </c>
    </row>
    <row r="589" customHeight="1" spans="1:3">
      <c r="A589" s="6">
        <v>20804</v>
      </c>
      <c r="B589" s="27" t="s">
        <v>1537</v>
      </c>
      <c r="C589" s="8">
        <f>C590</f>
        <v>0</v>
      </c>
    </row>
    <row r="590" customHeight="1" spans="1:3">
      <c r="A590" s="6">
        <v>2080402</v>
      </c>
      <c r="B590" s="6" t="s">
        <v>1538</v>
      </c>
      <c r="C590" s="9"/>
    </row>
    <row r="591" customHeight="1" spans="1:3">
      <c r="A591" s="6">
        <v>20805</v>
      </c>
      <c r="B591" s="27" t="s">
        <v>1539</v>
      </c>
      <c r="C591" s="8">
        <f>SUM(C592:C599)</f>
        <v>52120</v>
      </c>
    </row>
    <row r="592" customHeight="1" spans="1:3">
      <c r="A592" s="6">
        <v>2080501</v>
      </c>
      <c r="B592" s="6" t="s">
        <v>1540</v>
      </c>
      <c r="C592" s="9"/>
    </row>
    <row r="593" customHeight="1" spans="1:3">
      <c r="A593" s="6">
        <v>2080502</v>
      </c>
      <c r="B593" s="6" t="s">
        <v>1541</v>
      </c>
      <c r="C593" s="9"/>
    </row>
    <row r="594" customHeight="1" spans="1:3">
      <c r="A594" s="6">
        <v>2080503</v>
      </c>
      <c r="B594" s="6" t="s">
        <v>1542</v>
      </c>
      <c r="C594" s="9"/>
    </row>
    <row r="595" customHeight="1" spans="1:3">
      <c r="A595" s="6">
        <v>2080505</v>
      </c>
      <c r="B595" s="6" t="s">
        <v>1543</v>
      </c>
      <c r="C595" s="9"/>
    </row>
    <row r="596" customHeight="1" spans="1:3">
      <c r="A596" s="6">
        <v>2080506</v>
      </c>
      <c r="B596" s="6" t="s">
        <v>1544</v>
      </c>
      <c r="C596" s="9">
        <v>620</v>
      </c>
    </row>
    <row r="597" customHeight="1" spans="1:3">
      <c r="A597" s="6">
        <v>2080507</v>
      </c>
      <c r="B597" s="6" t="s">
        <v>1545</v>
      </c>
      <c r="C597" s="9">
        <v>45660</v>
      </c>
    </row>
    <row r="598" customHeight="1" spans="1:3">
      <c r="A598" s="6">
        <v>2080508</v>
      </c>
      <c r="B598" s="6" t="s">
        <v>1546</v>
      </c>
      <c r="C598" s="9">
        <v>4084</v>
      </c>
    </row>
    <row r="599" customHeight="1" spans="1:3">
      <c r="A599" s="6">
        <v>2080599</v>
      </c>
      <c r="B599" s="6" t="s">
        <v>1547</v>
      </c>
      <c r="C599" s="9">
        <v>1756</v>
      </c>
    </row>
    <row r="600" customHeight="1" spans="1:3">
      <c r="A600" s="6">
        <v>20806</v>
      </c>
      <c r="B600" s="27" t="s">
        <v>1548</v>
      </c>
      <c r="C600" s="8">
        <f>SUM(C601:C603)</f>
        <v>0</v>
      </c>
    </row>
    <row r="601" customHeight="1" spans="1:3">
      <c r="A601" s="6">
        <v>2080601</v>
      </c>
      <c r="B601" s="6" t="s">
        <v>1549</v>
      </c>
      <c r="C601" s="9"/>
    </row>
    <row r="602" customHeight="1" spans="1:3">
      <c r="A602" s="6">
        <v>2080602</v>
      </c>
      <c r="B602" s="6" t="s">
        <v>1550</v>
      </c>
      <c r="C602" s="9"/>
    </row>
    <row r="603" customHeight="1" spans="1:3">
      <c r="A603" s="6">
        <v>2080699</v>
      </c>
      <c r="B603" s="6" t="s">
        <v>1551</v>
      </c>
      <c r="C603" s="9"/>
    </row>
    <row r="604" customHeight="1" spans="1:3">
      <c r="A604" s="6">
        <v>20807</v>
      </c>
      <c r="B604" s="27" t="s">
        <v>1552</v>
      </c>
      <c r="C604" s="8">
        <f>SUM(C605:C613)</f>
        <v>3238</v>
      </c>
    </row>
    <row r="605" customHeight="1" spans="1:3">
      <c r="A605" s="6">
        <v>2080701</v>
      </c>
      <c r="B605" s="6" t="s">
        <v>1553</v>
      </c>
      <c r="C605" s="9"/>
    </row>
    <row r="606" customHeight="1" spans="1:3">
      <c r="A606" s="6">
        <v>2080702</v>
      </c>
      <c r="B606" s="6" t="s">
        <v>1554</v>
      </c>
      <c r="C606" s="9"/>
    </row>
    <row r="607" customHeight="1" spans="1:3">
      <c r="A607" s="6">
        <v>2080704</v>
      </c>
      <c r="B607" s="6" t="s">
        <v>1555</v>
      </c>
      <c r="C607" s="9"/>
    </row>
    <row r="608" customHeight="1" spans="1:3">
      <c r="A608" s="6">
        <v>2080705</v>
      </c>
      <c r="B608" s="6" t="s">
        <v>1556</v>
      </c>
      <c r="C608" s="9"/>
    </row>
    <row r="609" customHeight="1" spans="1:3">
      <c r="A609" s="6">
        <v>2080709</v>
      </c>
      <c r="B609" s="6" t="s">
        <v>1557</v>
      </c>
      <c r="C609" s="9"/>
    </row>
    <row r="610" customHeight="1" spans="1:3">
      <c r="A610" s="6">
        <v>2080711</v>
      </c>
      <c r="B610" s="6" t="s">
        <v>1558</v>
      </c>
      <c r="C610" s="9"/>
    </row>
    <row r="611" customHeight="1" spans="1:3">
      <c r="A611" s="6">
        <v>2080712</v>
      </c>
      <c r="B611" s="6" t="s">
        <v>1559</v>
      </c>
      <c r="C611" s="9"/>
    </row>
    <row r="612" customHeight="1" spans="1:3">
      <c r="A612" s="6">
        <v>2080713</v>
      </c>
      <c r="B612" s="6" t="s">
        <v>1560</v>
      </c>
      <c r="C612" s="9"/>
    </row>
    <row r="613" customHeight="1" spans="1:3">
      <c r="A613" s="6">
        <v>2080799</v>
      </c>
      <c r="B613" s="6" t="s">
        <v>1561</v>
      </c>
      <c r="C613" s="9">
        <v>3238</v>
      </c>
    </row>
    <row r="614" customHeight="1" spans="1:3">
      <c r="A614" s="6">
        <v>20808</v>
      </c>
      <c r="B614" s="27" t="s">
        <v>1562</v>
      </c>
      <c r="C614" s="8">
        <f>SUM(C615:C622)</f>
        <v>8276</v>
      </c>
    </row>
    <row r="615" customHeight="1" spans="1:3">
      <c r="A615" s="6">
        <v>2080801</v>
      </c>
      <c r="B615" s="6" t="s">
        <v>1563</v>
      </c>
      <c r="C615" s="9">
        <v>1113</v>
      </c>
    </row>
    <row r="616" customHeight="1" spans="1:3">
      <c r="A616" s="6">
        <v>2080802</v>
      </c>
      <c r="B616" s="6" t="s">
        <v>1564</v>
      </c>
      <c r="C616" s="9"/>
    </row>
    <row r="617" customHeight="1" spans="1:3">
      <c r="A617" s="6">
        <v>2080803</v>
      </c>
      <c r="B617" s="6" t="s">
        <v>1565</v>
      </c>
      <c r="C617" s="9"/>
    </row>
    <row r="618" customHeight="1" spans="1:3">
      <c r="A618" s="6">
        <v>2080805</v>
      </c>
      <c r="B618" s="6" t="s">
        <v>1566</v>
      </c>
      <c r="C618" s="9">
        <v>309</v>
      </c>
    </row>
    <row r="619" customHeight="1" spans="1:3">
      <c r="A619" s="6">
        <v>2080806</v>
      </c>
      <c r="B619" s="6" t="s">
        <v>1567</v>
      </c>
      <c r="C619" s="9"/>
    </row>
    <row r="620" customHeight="1" spans="1:3">
      <c r="A620" s="6">
        <v>2080807</v>
      </c>
      <c r="B620" s="6" t="s">
        <v>1568</v>
      </c>
      <c r="C620" s="9">
        <v>30</v>
      </c>
    </row>
    <row r="621" customHeight="1" spans="1:3">
      <c r="A621" s="6">
        <v>2080808</v>
      </c>
      <c r="B621" s="6" t="s">
        <v>1569</v>
      </c>
      <c r="C621" s="9">
        <v>50</v>
      </c>
    </row>
    <row r="622" customHeight="1" spans="1:3">
      <c r="A622" s="6">
        <v>2080899</v>
      </c>
      <c r="B622" s="6" t="s">
        <v>1570</v>
      </c>
      <c r="C622" s="9">
        <v>6774</v>
      </c>
    </row>
    <row r="623" customHeight="1" spans="1:3">
      <c r="A623" s="6">
        <v>20809</v>
      </c>
      <c r="B623" s="27" t="s">
        <v>1571</v>
      </c>
      <c r="C623" s="8">
        <f>SUM(C624:C629)</f>
        <v>915</v>
      </c>
    </row>
    <row r="624" customHeight="1" spans="1:3">
      <c r="A624" s="6">
        <v>2080901</v>
      </c>
      <c r="B624" s="6" t="s">
        <v>1572</v>
      </c>
      <c r="C624" s="9"/>
    </row>
    <row r="625" customHeight="1" spans="1:3">
      <c r="A625" s="6">
        <v>2080902</v>
      </c>
      <c r="B625" s="6" t="s">
        <v>1573</v>
      </c>
      <c r="C625" s="9">
        <v>484</v>
      </c>
    </row>
    <row r="626" customHeight="1" spans="1:3">
      <c r="A626" s="6">
        <v>2080903</v>
      </c>
      <c r="B626" s="6" t="s">
        <v>1574</v>
      </c>
      <c r="C626" s="9">
        <v>52</v>
      </c>
    </row>
    <row r="627" customHeight="1" spans="1:3">
      <c r="A627" s="6">
        <v>2080904</v>
      </c>
      <c r="B627" s="6" t="s">
        <v>1575</v>
      </c>
      <c r="C627" s="9">
        <v>9</v>
      </c>
    </row>
    <row r="628" customHeight="1" spans="1:3">
      <c r="A628" s="6">
        <v>2080905</v>
      </c>
      <c r="B628" s="6" t="s">
        <v>1576</v>
      </c>
      <c r="C628" s="9">
        <v>89</v>
      </c>
    </row>
    <row r="629" customHeight="1" spans="1:3">
      <c r="A629" s="6">
        <v>2080999</v>
      </c>
      <c r="B629" s="6" t="s">
        <v>1577</v>
      </c>
      <c r="C629" s="9">
        <v>281</v>
      </c>
    </row>
    <row r="630" customHeight="1" spans="1:3">
      <c r="A630" s="6">
        <v>20810</v>
      </c>
      <c r="B630" s="27" t="s">
        <v>1578</v>
      </c>
      <c r="C630" s="8">
        <f>SUM(C631:C637)</f>
        <v>2249</v>
      </c>
    </row>
    <row r="631" customHeight="1" spans="1:3">
      <c r="A631" s="6">
        <v>2081001</v>
      </c>
      <c r="B631" s="6" t="s">
        <v>1579</v>
      </c>
      <c r="C631" s="9">
        <v>162</v>
      </c>
    </row>
    <row r="632" customHeight="1" spans="1:3">
      <c r="A632" s="6">
        <v>2081002</v>
      </c>
      <c r="B632" s="6" t="s">
        <v>1580</v>
      </c>
      <c r="C632" s="9">
        <v>115</v>
      </c>
    </row>
    <row r="633" customHeight="1" spans="1:3">
      <c r="A633" s="6">
        <v>2081003</v>
      </c>
      <c r="B633" s="6" t="s">
        <v>1581</v>
      </c>
      <c r="C633" s="9"/>
    </row>
    <row r="634" customHeight="1" spans="1:3">
      <c r="A634" s="6">
        <v>2081004</v>
      </c>
      <c r="B634" s="6" t="s">
        <v>1582</v>
      </c>
      <c r="C634" s="9">
        <v>1972</v>
      </c>
    </row>
    <row r="635" customHeight="1" spans="1:3">
      <c r="A635" s="6">
        <v>2081005</v>
      </c>
      <c r="B635" s="6" t="s">
        <v>1583</v>
      </c>
      <c r="C635" s="9"/>
    </row>
    <row r="636" customHeight="1" spans="1:3">
      <c r="A636" s="6">
        <v>2081006</v>
      </c>
      <c r="B636" s="6" t="s">
        <v>1584</v>
      </c>
      <c r="C636" s="9"/>
    </row>
    <row r="637" customHeight="1" spans="1:3">
      <c r="A637" s="6">
        <v>2081099</v>
      </c>
      <c r="B637" s="6" t="s">
        <v>1585</v>
      </c>
      <c r="C637" s="9"/>
    </row>
    <row r="638" customHeight="1" spans="1:3">
      <c r="A638" s="6">
        <v>20811</v>
      </c>
      <c r="B638" s="27" t="s">
        <v>1586</v>
      </c>
      <c r="C638" s="8">
        <f>SUM(C639:C646)</f>
        <v>2411</v>
      </c>
    </row>
    <row r="639" customHeight="1" spans="1:3">
      <c r="A639" s="6">
        <v>2081101</v>
      </c>
      <c r="B639" s="6" t="s">
        <v>1149</v>
      </c>
      <c r="C639" s="9">
        <v>168</v>
      </c>
    </row>
    <row r="640" customHeight="1" spans="1:3">
      <c r="A640" s="6">
        <v>2081102</v>
      </c>
      <c r="B640" s="6" t="s">
        <v>1150</v>
      </c>
      <c r="C640" s="9">
        <v>27</v>
      </c>
    </row>
    <row r="641" customHeight="1" spans="1:3">
      <c r="A641" s="6">
        <v>2081103</v>
      </c>
      <c r="B641" s="6" t="s">
        <v>1151</v>
      </c>
      <c r="C641" s="9"/>
    </row>
    <row r="642" customHeight="1" spans="1:3">
      <c r="A642" s="6">
        <v>2081104</v>
      </c>
      <c r="B642" s="6" t="s">
        <v>1587</v>
      </c>
      <c r="C642" s="9">
        <v>24</v>
      </c>
    </row>
    <row r="643" customHeight="1" spans="1:3">
      <c r="A643" s="6">
        <v>2081105</v>
      </c>
      <c r="B643" s="6" t="s">
        <v>1588</v>
      </c>
      <c r="C643" s="9">
        <v>534</v>
      </c>
    </row>
    <row r="644" customHeight="1" spans="1:3">
      <c r="A644" s="6">
        <v>2081106</v>
      </c>
      <c r="B644" s="6" t="s">
        <v>1589</v>
      </c>
      <c r="C644" s="9"/>
    </row>
    <row r="645" customHeight="1" spans="1:3">
      <c r="A645" s="6">
        <v>2081107</v>
      </c>
      <c r="B645" s="6" t="s">
        <v>1590</v>
      </c>
      <c r="C645" s="9">
        <v>1455</v>
      </c>
    </row>
    <row r="646" customHeight="1" spans="1:3">
      <c r="A646" s="6">
        <v>2081199</v>
      </c>
      <c r="B646" s="6" t="s">
        <v>1591</v>
      </c>
      <c r="C646" s="9">
        <v>203</v>
      </c>
    </row>
    <row r="647" customHeight="1" spans="1:3">
      <c r="A647" s="6">
        <v>20816</v>
      </c>
      <c r="B647" s="27" t="s">
        <v>1592</v>
      </c>
      <c r="C647" s="8">
        <f>SUM(C648:C652)</f>
        <v>107</v>
      </c>
    </row>
    <row r="648" customHeight="1" spans="1:3">
      <c r="A648" s="6">
        <v>2081601</v>
      </c>
      <c r="B648" s="6" t="s">
        <v>1149</v>
      </c>
      <c r="C648" s="9">
        <v>63</v>
      </c>
    </row>
    <row r="649" customHeight="1" spans="1:3">
      <c r="A649" s="6">
        <v>2081602</v>
      </c>
      <c r="B649" s="6" t="s">
        <v>1150</v>
      </c>
      <c r="C649" s="9"/>
    </row>
    <row r="650" customHeight="1" spans="1:3">
      <c r="A650" s="6">
        <v>2081603</v>
      </c>
      <c r="B650" s="6" t="s">
        <v>1151</v>
      </c>
      <c r="C650" s="9"/>
    </row>
    <row r="651" customHeight="1" spans="1:3">
      <c r="A651" s="6">
        <v>2081650</v>
      </c>
      <c r="B651" s="6" t="s">
        <v>1158</v>
      </c>
      <c r="C651" s="9"/>
    </row>
    <row r="652" customHeight="1" spans="1:3">
      <c r="A652" s="6">
        <v>2081699</v>
      </c>
      <c r="B652" s="6" t="s">
        <v>1593</v>
      </c>
      <c r="C652" s="9">
        <v>44</v>
      </c>
    </row>
    <row r="653" customHeight="1" spans="1:3">
      <c r="A653" s="6">
        <v>20819</v>
      </c>
      <c r="B653" s="27" t="s">
        <v>1594</v>
      </c>
      <c r="C653" s="8">
        <f>SUM(C654:C655)</f>
        <v>4999</v>
      </c>
    </row>
    <row r="654" customHeight="1" spans="1:3">
      <c r="A654" s="6">
        <v>2081901</v>
      </c>
      <c r="B654" s="6" t="s">
        <v>1595</v>
      </c>
      <c r="C654" s="9">
        <v>193</v>
      </c>
    </row>
    <row r="655" customHeight="1" spans="1:3">
      <c r="A655" s="6">
        <v>2081902</v>
      </c>
      <c r="B655" s="6" t="s">
        <v>1596</v>
      </c>
      <c r="C655" s="9">
        <v>4806</v>
      </c>
    </row>
    <row r="656" customHeight="1" spans="1:3">
      <c r="A656" s="6">
        <v>20820</v>
      </c>
      <c r="B656" s="27" t="s">
        <v>1597</v>
      </c>
      <c r="C656" s="8">
        <f>SUM(C657:C658)</f>
        <v>670</v>
      </c>
    </row>
    <row r="657" customHeight="1" spans="1:3">
      <c r="A657" s="6">
        <v>2082001</v>
      </c>
      <c r="B657" s="6" t="s">
        <v>1598</v>
      </c>
      <c r="C657" s="9">
        <v>670</v>
      </c>
    </row>
    <row r="658" customHeight="1" spans="1:3">
      <c r="A658" s="6">
        <v>2082002</v>
      </c>
      <c r="B658" s="6" t="s">
        <v>1599</v>
      </c>
      <c r="C658" s="9"/>
    </row>
    <row r="659" customHeight="1" spans="1:3">
      <c r="A659" s="6">
        <v>20821</v>
      </c>
      <c r="B659" s="27" t="s">
        <v>1600</v>
      </c>
      <c r="C659" s="8">
        <f>SUM(C660:C661)</f>
        <v>6297</v>
      </c>
    </row>
    <row r="660" customHeight="1" spans="1:3">
      <c r="A660" s="6">
        <v>2082101</v>
      </c>
      <c r="B660" s="6" t="s">
        <v>1601</v>
      </c>
      <c r="C660" s="9"/>
    </row>
    <row r="661" customHeight="1" spans="1:3">
      <c r="A661" s="6">
        <v>2082102</v>
      </c>
      <c r="B661" s="6" t="s">
        <v>1602</v>
      </c>
      <c r="C661" s="9">
        <v>6297</v>
      </c>
    </row>
    <row r="662" customHeight="1" spans="1:3">
      <c r="A662" s="6">
        <v>20824</v>
      </c>
      <c r="B662" s="27" t="s">
        <v>1603</v>
      </c>
      <c r="C662" s="8">
        <f>SUM(C663:C664)</f>
        <v>0</v>
      </c>
    </row>
    <row r="663" customHeight="1" spans="1:3">
      <c r="A663" s="6">
        <v>2082401</v>
      </c>
      <c r="B663" s="6" t="s">
        <v>1604</v>
      </c>
      <c r="C663" s="9"/>
    </row>
    <row r="664" customHeight="1" spans="1:3">
      <c r="A664" s="6">
        <v>2082402</v>
      </c>
      <c r="B664" s="6" t="s">
        <v>1605</v>
      </c>
      <c r="C664" s="9"/>
    </row>
    <row r="665" customHeight="1" spans="1:3">
      <c r="A665" s="6">
        <v>20825</v>
      </c>
      <c r="B665" s="27" t="s">
        <v>1606</v>
      </c>
      <c r="C665" s="8">
        <f>SUM(C666:C667)</f>
        <v>1024</v>
      </c>
    </row>
    <row r="666" customHeight="1" spans="1:3">
      <c r="A666" s="6">
        <v>2082501</v>
      </c>
      <c r="B666" s="6" t="s">
        <v>1607</v>
      </c>
      <c r="C666" s="9"/>
    </row>
    <row r="667" customHeight="1" spans="1:3">
      <c r="A667" s="6">
        <v>2082502</v>
      </c>
      <c r="B667" s="6" t="s">
        <v>1608</v>
      </c>
      <c r="C667" s="9">
        <v>1024</v>
      </c>
    </row>
    <row r="668" customHeight="1" spans="1:3">
      <c r="A668" s="6">
        <v>20826</v>
      </c>
      <c r="B668" s="27" t="s">
        <v>1609</v>
      </c>
      <c r="C668" s="8">
        <f>SUM(C669:C671)</f>
        <v>20090</v>
      </c>
    </row>
    <row r="669" customHeight="1" spans="1:3">
      <c r="A669" s="6">
        <v>2082601</v>
      </c>
      <c r="B669" s="6" t="s">
        <v>1610</v>
      </c>
      <c r="C669" s="9">
        <v>1113</v>
      </c>
    </row>
    <row r="670" customHeight="1" spans="1:3">
      <c r="A670" s="6">
        <v>2082602</v>
      </c>
      <c r="B670" s="6" t="s">
        <v>1611</v>
      </c>
      <c r="C670" s="9">
        <v>18848</v>
      </c>
    </row>
    <row r="671" customHeight="1" spans="1:3">
      <c r="A671" s="6">
        <v>2082699</v>
      </c>
      <c r="B671" s="6" t="s">
        <v>1612</v>
      </c>
      <c r="C671" s="9">
        <v>129</v>
      </c>
    </row>
    <row r="672" customHeight="1" spans="1:3">
      <c r="A672" s="6">
        <v>20827</v>
      </c>
      <c r="B672" s="27" t="s">
        <v>1613</v>
      </c>
      <c r="C672" s="8">
        <f>SUM(C673:C675)</f>
        <v>0</v>
      </c>
    </row>
    <row r="673" customHeight="1" spans="1:3">
      <c r="A673" s="6">
        <v>2082701</v>
      </c>
      <c r="B673" s="6" t="s">
        <v>1614</v>
      </c>
      <c r="C673" s="9"/>
    </row>
    <row r="674" customHeight="1" spans="1:3">
      <c r="A674" s="6">
        <v>2082702</v>
      </c>
      <c r="B674" s="6" t="s">
        <v>1615</v>
      </c>
      <c r="C674" s="9"/>
    </row>
    <row r="675" customHeight="1" spans="1:3">
      <c r="A675" s="6">
        <v>2082799</v>
      </c>
      <c r="B675" s="6" t="s">
        <v>1616</v>
      </c>
      <c r="C675" s="9"/>
    </row>
    <row r="676" customHeight="1" spans="1:3">
      <c r="A676" s="6">
        <v>20828</v>
      </c>
      <c r="B676" s="27" t="s">
        <v>1617</v>
      </c>
      <c r="C676" s="8">
        <f>SUM(C677:C684)</f>
        <v>525</v>
      </c>
    </row>
    <row r="677" customHeight="1" spans="1:3">
      <c r="A677" s="6">
        <v>2082801</v>
      </c>
      <c r="B677" s="6" t="s">
        <v>1149</v>
      </c>
      <c r="C677" s="9">
        <v>104</v>
      </c>
    </row>
    <row r="678" customHeight="1" spans="1:3">
      <c r="A678" s="6">
        <v>2082802</v>
      </c>
      <c r="B678" s="6" t="s">
        <v>1150</v>
      </c>
      <c r="C678" s="9"/>
    </row>
    <row r="679" customHeight="1" spans="1:3">
      <c r="A679" s="6">
        <v>2082803</v>
      </c>
      <c r="B679" s="6" t="s">
        <v>1151</v>
      </c>
      <c r="C679" s="9"/>
    </row>
    <row r="680" customHeight="1" spans="1:3">
      <c r="A680" s="6">
        <v>2082804</v>
      </c>
      <c r="B680" s="6" t="s">
        <v>1618</v>
      </c>
      <c r="C680" s="9"/>
    </row>
    <row r="681" customHeight="1" spans="1:3">
      <c r="A681" s="6">
        <v>2082805</v>
      </c>
      <c r="B681" s="6" t="s">
        <v>1619</v>
      </c>
      <c r="C681" s="9"/>
    </row>
    <row r="682" customHeight="1" spans="1:3">
      <c r="A682" s="6">
        <v>2082806</v>
      </c>
      <c r="B682" s="6" t="s">
        <v>1189</v>
      </c>
      <c r="C682" s="9"/>
    </row>
    <row r="683" customHeight="1" spans="1:3">
      <c r="A683" s="6">
        <v>2082850</v>
      </c>
      <c r="B683" s="6" t="s">
        <v>1158</v>
      </c>
      <c r="C683" s="9">
        <v>239</v>
      </c>
    </row>
    <row r="684" customHeight="1" spans="1:3">
      <c r="A684" s="6">
        <v>2082899</v>
      </c>
      <c r="B684" s="6" t="s">
        <v>1620</v>
      </c>
      <c r="C684" s="9">
        <v>182</v>
      </c>
    </row>
    <row r="685" customHeight="1" spans="1:3">
      <c r="A685" s="6">
        <v>20830</v>
      </c>
      <c r="B685" s="27" t="s">
        <v>1621</v>
      </c>
      <c r="C685" s="8">
        <f>SUM(C686:C687)</f>
        <v>0</v>
      </c>
    </row>
    <row r="686" customHeight="1" spans="1:3">
      <c r="A686" s="6">
        <v>2083001</v>
      </c>
      <c r="B686" s="6" t="s">
        <v>1622</v>
      </c>
      <c r="C686" s="9"/>
    </row>
    <row r="687" customHeight="1" spans="1:3">
      <c r="A687" s="6">
        <v>2083099</v>
      </c>
      <c r="B687" s="6" t="s">
        <v>1623</v>
      </c>
      <c r="C687" s="9"/>
    </row>
    <row r="688" customHeight="1" spans="1:3">
      <c r="A688" s="6">
        <v>20899</v>
      </c>
      <c r="B688" s="27" t="s">
        <v>1624</v>
      </c>
      <c r="C688" s="8">
        <f>C689</f>
        <v>9005</v>
      </c>
    </row>
    <row r="689" customHeight="1" spans="1:3">
      <c r="A689" s="6">
        <v>2089999</v>
      </c>
      <c r="B689" s="6" t="s">
        <v>1625</v>
      </c>
      <c r="C689" s="9">
        <v>9005</v>
      </c>
    </row>
    <row r="690" customHeight="1" spans="1:3">
      <c r="A690" s="6">
        <v>210</v>
      </c>
      <c r="B690" s="27" t="s">
        <v>857</v>
      </c>
      <c r="C690" s="8">
        <f>SUM(C691,C696,C711,C715,C727,C731,C736,C740,C744,C747,C756,C758,C764,C769)</f>
        <v>30980</v>
      </c>
    </row>
    <row r="691" customHeight="1" spans="1:3">
      <c r="A691" s="6">
        <v>21001</v>
      </c>
      <c r="B691" s="27" t="s">
        <v>1626</v>
      </c>
      <c r="C691" s="8">
        <f>SUM(C692:C695)</f>
        <v>2325</v>
      </c>
    </row>
    <row r="692" customHeight="1" spans="1:3">
      <c r="A692" s="6">
        <v>2100101</v>
      </c>
      <c r="B692" s="6" t="s">
        <v>1149</v>
      </c>
      <c r="C692" s="9">
        <v>597</v>
      </c>
    </row>
    <row r="693" customHeight="1" spans="1:3">
      <c r="A693" s="6">
        <v>2100102</v>
      </c>
      <c r="B693" s="6" t="s">
        <v>1150</v>
      </c>
      <c r="C693" s="9">
        <v>1165</v>
      </c>
    </row>
    <row r="694" customHeight="1" spans="1:3">
      <c r="A694" s="6">
        <v>2100103</v>
      </c>
      <c r="B694" s="6" t="s">
        <v>1151</v>
      </c>
      <c r="C694" s="9"/>
    </row>
    <row r="695" customHeight="1" spans="1:3">
      <c r="A695" s="6">
        <v>2100199</v>
      </c>
      <c r="B695" s="6" t="s">
        <v>1627</v>
      </c>
      <c r="C695" s="9">
        <v>563</v>
      </c>
    </row>
    <row r="696" customHeight="1" spans="1:3">
      <c r="A696" s="6">
        <v>21002</v>
      </c>
      <c r="B696" s="27" t="s">
        <v>1628</v>
      </c>
      <c r="C696" s="8">
        <f>SUM(C697:C710)</f>
        <v>1497</v>
      </c>
    </row>
    <row r="697" customHeight="1" spans="1:3">
      <c r="A697" s="6">
        <v>2100201</v>
      </c>
      <c r="B697" s="6" t="s">
        <v>1629</v>
      </c>
      <c r="C697" s="9">
        <v>506</v>
      </c>
    </row>
    <row r="698" customHeight="1" spans="1:3">
      <c r="A698" s="6">
        <v>2100202</v>
      </c>
      <c r="B698" s="6" t="s">
        <v>1630</v>
      </c>
      <c r="C698" s="9">
        <v>205</v>
      </c>
    </row>
    <row r="699" customHeight="1" spans="1:3">
      <c r="A699" s="6">
        <v>2100203</v>
      </c>
      <c r="B699" s="6" t="s">
        <v>1631</v>
      </c>
      <c r="C699" s="9"/>
    </row>
    <row r="700" customHeight="1" spans="1:3">
      <c r="A700" s="6">
        <v>2100204</v>
      </c>
      <c r="B700" s="6" t="s">
        <v>1632</v>
      </c>
      <c r="C700" s="9"/>
    </row>
    <row r="701" customHeight="1" spans="1:3">
      <c r="A701" s="6">
        <v>2100205</v>
      </c>
      <c r="B701" s="6" t="s">
        <v>1633</v>
      </c>
      <c r="C701" s="9">
        <v>40</v>
      </c>
    </row>
    <row r="702" customHeight="1" spans="1:3">
      <c r="A702" s="6">
        <v>2100206</v>
      </c>
      <c r="B702" s="6" t="s">
        <v>1634</v>
      </c>
      <c r="C702" s="9">
        <v>171</v>
      </c>
    </row>
    <row r="703" customHeight="1" spans="1:3">
      <c r="A703" s="6">
        <v>2100207</v>
      </c>
      <c r="B703" s="6" t="s">
        <v>1635</v>
      </c>
      <c r="C703" s="9"/>
    </row>
    <row r="704" customHeight="1" spans="1:3">
      <c r="A704" s="6">
        <v>2100208</v>
      </c>
      <c r="B704" s="6" t="s">
        <v>1636</v>
      </c>
      <c r="C704" s="9"/>
    </row>
    <row r="705" customHeight="1" spans="1:3">
      <c r="A705" s="6">
        <v>2100209</v>
      </c>
      <c r="B705" s="6" t="s">
        <v>1637</v>
      </c>
      <c r="C705" s="9"/>
    </row>
    <row r="706" customHeight="1" spans="1:3">
      <c r="A706" s="6">
        <v>2100210</v>
      </c>
      <c r="B706" s="6" t="s">
        <v>1638</v>
      </c>
      <c r="C706" s="9"/>
    </row>
    <row r="707" customHeight="1" spans="1:3">
      <c r="A707" s="6">
        <v>2100211</v>
      </c>
      <c r="B707" s="6" t="s">
        <v>1639</v>
      </c>
      <c r="C707" s="9"/>
    </row>
    <row r="708" customHeight="1" spans="1:3">
      <c r="A708" s="6">
        <v>2100212</v>
      </c>
      <c r="B708" s="6" t="s">
        <v>1640</v>
      </c>
      <c r="C708" s="9"/>
    </row>
    <row r="709" customHeight="1" spans="1:3">
      <c r="A709" s="6">
        <v>2100213</v>
      </c>
      <c r="B709" s="6" t="s">
        <v>1641</v>
      </c>
      <c r="C709" s="9"/>
    </row>
    <row r="710" customHeight="1" spans="1:3">
      <c r="A710" s="6">
        <v>2100299</v>
      </c>
      <c r="B710" s="6" t="s">
        <v>1642</v>
      </c>
      <c r="C710" s="9">
        <v>575</v>
      </c>
    </row>
    <row r="711" customHeight="1" spans="1:3">
      <c r="A711" s="6">
        <v>21003</v>
      </c>
      <c r="B711" s="27" t="s">
        <v>1643</v>
      </c>
      <c r="C711" s="8">
        <f>SUM(C712:C714)</f>
        <v>2391</v>
      </c>
    </row>
    <row r="712" customHeight="1" spans="1:3">
      <c r="A712" s="6">
        <v>2100301</v>
      </c>
      <c r="B712" s="6" t="s">
        <v>1644</v>
      </c>
      <c r="C712" s="9">
        <v>114</v>
      </c>
    </row>
    <row r="713" customHeight="1" spans="1:3">
      <c r="A713" s="6">
        <v>2100302</v>
      </c>
      <c r="B713" s="6" t="s">
        <v>1645</v>
      </c>
      <c r="C713" s="9">
        <v>868</v>
      </c>
    </row>
    <row r="714" customHeight="1" spans="1:3">
      <c r="A714" s="6">
        <v>2100399</v>
      </c>
      <c r="B714" s="6" t="s">
        <v>1646</v>
      </c>
      <c r="C714" s="9">
        <v>1409</v>
      </c>
    </row>
    <row r="715" customHeight="1" spans="1:3">
      <c r="A715" s="6">
        <v>21004</v>
      </c>
      <c r="B715" s="27" t="s">
        <v>1647</v>
      </c>
      <c r="C715" s="8">
        <f>SUM(C716:C726)</f>
        <v>13276</v>
      </c>
    </row>
    <row r="716" customHeight="1" spans="1:3">
      <c r="A716" s="6">
        <v>2100401</v>
      </c>
      <c r="B716" s="6" t="s">
        <v>1648</v>
      </c>
      <c r="C716" s="9">
        <v>2063</v>
      </c>
    </row>
    <row r="717" customHeight="1" spans="1:3">
      <c r="A717" s="6">
        <v>2100402</v>
      </c>
      <c r="B717" s="6" t="s">
        <v>1649</v>
      </c>
      <c r="C717" s="9">
        <v>314</v>
      </c>
    </row>
    <row r="718" customHeight="1" spans="1:3">
      <c r="A718" s="6">
        <v>2100403</v>
      </c>
      <c r="B718" s="6" t="s">
        <v>1650</v>
      </c>
      <c r="C718" s="9">
        <v>365</v>
      </c>
    </row>
    <row r="719" customHeight="1" spans="1:3">
      <c r="A719" s="6">
        <v>2100404</v>
      </c>
      <c r="B719" s="6" t="s">
        <v>1651</v>
      </c>
      <c r="C719" s="9"/>
    </row>
    <row r="720" customHeight="1" spans="1:3">
      <c r="A720" s="6">
        <v>2100405</v>
      </c>
      <c r="B720" s="6" t="s">
        <v>1652</v>
      </c>
      <c r="C720" s="9">
        <v>112</v>
      </c>
    </row>
    <row r="721" customHeight="1" spans="1:3">
      <c r="A721" s="6">
        <v>2100406</v>
      </c>
      <c r="B721" s="6" t="s">
        <v>1653</v>
      </c>
      <c r="C721" s="9"/>
    </row>
    <row r="722" customHeight="1" spans="1:3">
      <c r="A722" s="6">
        <v>2100407</v>
      </c>
      <c r="B722" s="6" t="s">
        <v>1654</v>
      </c>
      <c r="C722" s="9"/>
    </row>
    <row r="723" customHeight="1" spans="1:3">
      <c r="A723" s="6">
        <v>2100408</v>
      </c>
      <c r="B723" s="6" t="s">
        <v>1655</v>
      </c>
      <c r="C723" s="9">
        <v>6797</v>
      </c>
    </row>
    <row r="724" customHeight="1" spans="1:3">
      <c r="A724" s="6">
        <v>2100409</v>
      </c>
      <c r="B724" s="6" t="s">
        <v>1656</v>
      </c>
      <c r="C724" s="9">
        <v>3235</v>
      </c>
    </row>
    <row r="725" customHeight="1" spans="1:3">
      <c r="A725" s="6">
        <v>2100410</v>
      </c>
      <c r="B725" s="6" t="s">
        <v>1657</v>
      </c>
      <c r="C725" s="9">
        <v>69</v>
      </c>
    </row>
    <row r="726" customHeight="1" spans="1:3">
      <c r="A726" s="6">
        <v>2100499</v>
      </c>
      <c r="B726" s="6" t="s">
        <v>1658</v>
      </c>
      <c r="C726" s="9">
        <v>321</v>
      </c>
    </row>
    <row r="727" customHeight="1" spans="1:3">
      <c r="A727" s="6">
        <v>21007</v>
      </c>
      <c r="B727" s="27" t="s">
        <v>1659</v>
      </c>
      <c r="C727" s="8">
        <f>SUM(C728:C730)</f>
        <v>4355</v>
      </c>
    </row>
    <row r="728" customHeight="1" spans="1:3">
      <c r="A728" s="6">
        <v>2100716</v>
      </c>
      <c r="B728" s="6" t="s">
        <v>1660</v>
      </c>
      <c r="C728" s="9">
        <v>71</v>
      </c>
    </row>
    <row r="729" customHeight="1" spans="1:3">
      <c r="A729" s="6">
        <v>2100717</v>
      </c>
      <c r="B729" s="6" t="s">
        <v>1661</v>
      </c>
      <c r="C729" s="9">
        <v>3777</v>
      </c>
    </row>
    <row r="730" customHeight="1" spans="1:3">
      <c r="A730" s="6">
        <v>2100799</v>
      </c>
      <c r="B730" s="6" t="s">
        <v>1662</v>
      </c>
      <c r="C730" s="9">
        <v>507</v>
      </c>
    </row>
    <row r="731" customHeight="1" spans="1:3">
      <c r="A731" s="6">
        <v>21011</v>
      </c>
      <c r="B731" s="27" t="s">
        <v>1663</v>
      </c>
      <c r="C731" s="8">
        <f>SUM(C732:C735)</f>
        <v>0</v>
      </c>
    </row>
    <row r="732" customHeight="1" spans="1:3">
      <c r="A732" s="6">
        <v>2101101</v>
      </c>
      <c r="B732" s="6" t="s">
        <v>1664</v>
      </c>
      <c r="C732" s="9"/>
    </row>
    <row r="733" customHeight="1" spans="1:3">
      <c r="A733" s="6">
        <v>2101102</v>
      </c>
      <c r="B733" s="6" t="s">
        <v>1665</v>
      </c>
      <c r="C733" s="9"/>
    </row>
    <row r="734" customHeight="1" spans="1:3">
      <c r="A734" s="6">
        <v>2101103</v>
      </c>
      <c r="B734" s="6" t="s">
        <v>1666</v>
      </c>
      <c r="C734" s="9"/>
    </row>
    <row r="735" customHeight="1" spans="1:3">
      <c r="A735" s="6">
        <v>2101199</v>
      </c>
      <c r="B735" s="6" t="s">
        <v>1667</v>
      </c>
      <c r="C735" s="9"/>
    </row>
    <row r="736" customHeight="1" spans="1:3">
      <c r="A736" s="6">
        <v>21012</v>
      </c>
      <c r="B736" s="27" t="s">
        <v>1668</v>
      </c>
      <c r="C736" s="8">
        <f>SUM(C737:C739)</f>
        <v>0</v>
      </c>
    </row>
    <row r="737" customHeight="1" spans="1:3">
      <c r="A737" s="6">
        <v>2101201</v>
      </c>
      <c r="B737" s="6" t="s">
        <v>1669</v>
      </c>
      <c r="C737" s="9"/>
    </row>
    <row r="738" customHeight="1" spans="1:3">
      <c r="A738" s="6">
        <v>2101202</v>
      </c>
      <c r="B738" s="6" t="s">
        <v>1670</v>
      </c>
      <c r="C738" s="9"/>
    </row>
    <row r="739" customHeight="1" spans="1:3">
      <c r="A739" s="6">
        <v>2101299</v>
      </c>
      <c r="B739" s="6" t="s">
        <v>1671</v>
      </c>
      <c r="C739" s="9"/>
    </row>
    <row r="740" customHeight="1" spans="1:3">
      <c r="A740" s="6">
        <v>21013</v>
      </c>
      <c r="B740" s="27" t="s">
        <v>1672</v>
      </c>
      <c r="C740" s="8">
        <f>SUM(C741:C743)</f>
        <v>2525</v>
      </c>
    </row>
    <row r="741" customHeight="1" spans="1:3">
      <c r="A741" s="6">
        <v>2101301</v>
      </c>
      <c r="B741" s="6" t="s">
        <v>1673</v>
      </c>
      <c r="C741" s="9">
        <v>2525</v>
      </c>
    </row>
    <row r="742" customHeight="1" spans="1:3">
      <c r="A742" s="6">
        <v>2101302</v>
      </c>
      <c r="B742" s="6" t="s">
        <v>1674</v>
      </c>
      <c r="C742" s="9"/>
    </row>
    <row r="743" customHeight="1" spans="1:3">
      <c r="A743" s="6">
        <v>2101399</v>
      </c>
      <c r="B743" s="6" t="s">
        <v>1675</v>
      </c>
      <c r="C743" s="9"/>
    </row>
    <row r="744" customHeight="1" spans="1:3">
      <c r="A744" s="6">
        <v>21014</v>
      </c>
      <c r="B744" s="27" t="s">
        <v>1676</v>
      </c>
      <c r="C744" s="8">
        <f>SUM(C745:C746)</f>
        <v>299</v>
      </c>
    </row>
    <row r="745" customHeight="1" spans="1:3">
      <c r="A745" s="6">
        <v>2101401</v>
      </c>
      <c r="B745" s="6" t="s">
        <v>1677</v>
      </c>
      <c r="C745" s="9">
        <v>299</v>
      </c>
    </row>
    <row r="746" customHeight="1" spans="1:3">
      <c r="A746" s="6">
        <v>2101499</v>
      </c>
      <c r="B746" s="6" t="s">
        <v>1678</v>
      </c>
      <c r="C746" s="9"/>
    </row>
    <row r="747" customHeight="1" spans="1:3">
      <c r="A747" s="6">
        <v>21015</v>
      </c>
      <c r="B747" s="27" t="s">
        <v>1679</v>
      </c>
      <c r="C747" s="8">
        <f>SUM(C748:C755)</f>
        <v>682</v>
      </c>
    </row>
    <row r="748" customHeight="1" spans="1:3">
      <c r="A748" s="6">
        <v>2101501</v>
      </c>
      <c r="B748" s="6" t="s">
        <v>1149</v>
      </c>
      <c r="C748" s="9">
        <v>507</v>
      </c>
    </row>
    <row r="749" customHeight="1" spans="1:3">
      <c r="A749" s="6">
        <v>2101502</v>
      </c>
      <c r="B749" s="6" t="s">
        <v>1150</v>
      </c>
      <c r="C749" s="9">
        <v>120</v>
      </c>
    </row>
    <row r="750" customHeight="1" spans="1:3">
      <c r="A750" s="6">
        <v>2101503</v>
      </c>
      <c r="B750" s="6" t="s">
        <v>1151</v>
      </c>
      <c r="C750" s="9"/>
    </row>
    <row r="751" customHeight="1" spans="1:3">
      <c r="A751" s="6">
        <v>2101504</v>
      </c>
      <c r="B751" s="6" t="s">
        <v>1189</v>
      </c>
      <c r="C751" s="9"/>
    </row>
    <row r="752" customHeight="1" spans="1:3">
      <c r="A752" s="6">
        <v>2101505</v>
      </c>
      <c r="B752" s="6" t="s">
        <v>1680</v>
      </c>
      <c r="C752" s="9"/>
    </row>
    <row r="753" customHeight="1" spans="1:3">
      <c r="A753" s="6">
        <v>2101506</v>
      </c>
      <c r="B753" s="6" t="s">
        <v>1681</v>
      </c>
      <c r="C753" s="9"/>
    </row>
    <row r="754" customHeight="1" spans="1:3">
      <c r="A754" s="6">
        <v>2101550</v>
      </c>
      <c r="B754" s="6" t="s">
        <v>1158</v>
      </c>
      <c r="C754" s="9"/>
    </row>
    <row r="755" customHeight="1" spans="1:3">
      <c r="A755" s="6">
        <v>2101599</v>
      </c>
      <c r="B755" s="6" t="s">
        <v>1682</v>
      </c>
      <c r="C755" s="9">
        <v>55</v>
      </c>
    </row>
    <row r="756" customHeight="1" spans="1:3">
      <c r="A756" s="6">
        <v>21016</v>
      </c>
      <c r="B756" s="27" t="s">
        <v>1683</v>
      </c>
      <c r="C756" s="8">
        <f>C757</f>
        <v>0</v>
      </c>
    </row>
    <row r="757" customHeight="1" spans="1:3">
      <c r="A757" s="6">
        <v>2101601</v>
      </c>
      <c r="B757" s="6" t="s">
        <v>1684</v>
      </c>
      <c r="C757" s="9"/>
    </row>
    <row r="758" customHeight="1" spans="1:3">
      <c r="A758" s="6">
        <v>21017</v>
      </c>
      <c r="B758" s="27" t="s">
        <v>1685</v>
      </c>
      <c r="C758" s="8">
        <f>SUM(C759:C763)</f>
        <v>8</v>
      </c>
    </row>
    <row r="759" customHeight="1" spans="1:3">
      <c r="A759" s="6">
        <v>2101701</v>
      </c>
      <c r="B759" s="6" t="s">
        <v>1149</v>
      </c>
      <c r="C759" s="9"/>
    </row>
    <row r="760" customHeight="1" spans="1:3">
      <c r="A760" s="6">
        <v>2101702</v>
      </c>
      <c r="B760" s="6" t="s">
        <v>1150</v>
      </c>
      <c r="C760" s="9"/>
    </row>
    <row r="761" customHeight="1" spans="1:3">
      <c r="A761" s="6">
        <v>2101703</v>
      </c>
      <c r="B761" s="6" t="s">
        <v>1151</v>
      </c>
      <c r="C761" s="9"/>
    </row>
    <row r="762" customHeight="1" spans="1:3">
      <c r="A762" s="6">
        <v>2101704</v>
      </c>
      <c r="B762" s="6" t="s">
        <v>1686</v>
      </c>
      <c r="C762" s="9">
        <v>8</v>
      </c>
    </row>
    <row r="763" customHeight="1" spans="1:3">
      <c r="A763" s="6">
        <v>2101799</v>
      </c>
      <c r="B763" s="6" t="s">
        <v>1687</v>
      </c>
      <c r="C763" s="9"/>
    </row>
    <row r="764" customHeight="1" spans="1:3">
      <c r="A764" s="6">
        <v>21018</v>
      </c>
      <c r="B764" s="27" t="s">
        <v>1688</v>
      </c>
      <c r="C764" s="8">
        <f>SUM(C765:C768)</f>
        <v>0</v>
      </c>
    </row>
    <row r="765" customHeight="1" spans="1:3">
      <c r="A765" s="6">
        <v>2101801</v>
      </c>
      <c r="B765" s="6" t="s">
        <v>1149</v>
      </c>
      <c r="C765" s="9"/>
    </row>
    <row r="766" customHeight="1" spans="1:3">
      <c r="A766" s="6">
        <v>2101802</v>
      </c>
      <c r="B766" s="6" t="s">
        <v>1150</v>
      </c>
      <c r="C766" s="9"/>
    </row>
    <row r="767" customHeight="1" spans="1:3">
      <c r="A767" s="6">
        <v>2101803</v>
      </c>
      <c r="B767" s="6" t="s">
        <v>1151</v>
      </c>
      <c r="C767" s="9"/>
    </row>
    <row r="768" customHeight="1" spans="1:3">
      <c r="A768" s="6">
        <v>2101899</v>
      </c>
      <c r="B768" s="6" t="s">
        <v>1689</v>
      </c>
      <c r="C768" s="9"/>
    </row>
    <row r="769" customHeight="1" spans="1:3">
      <c r="A769" s="6">
        <v>21099</v>
      </c>
      <c r="B769" s="27" t="s">
        <v>1690</v>
      </c>
      <c r="C769" s="8">
        <f>C770</f>
        <v>3622</v>
      </c>
    </row>
    <row r="770" customHeight="1" spans="1:3">
      <c r="A770" s="6">
        <v>2109999</v>
      </c>
      <c r="B770" s="6" t="s">
        <v>1691</v>
      </c>
      <c r="C770" s="9">
        <v>3622</v>
      </c>
    </row>
    <row r="771" customHeight="1" spans="1:3">
      <c r="A771" s="6">
        <v>211</v>
      </c>
      <c r="B771" s="27" t="s">
        <v>858</v>
      </c>
      <c r="C771" s="8">
        <f>SUM(C772,C782,C786,C795,C802,C809,C812,C815,C817,C819,C825,C827,C829,C840)</f>
        <v>8926</v>
      </c>
    </row>
    <row r="772" customHeight="1" spans="1:3">
      <c r="A772" s="6">
        <v>21101</v>
      </c>
      <c r="B772" s="27" t="s">
        <v>1692</v>
      </c>
      <c r="C772" s="8">
        <f>SUM(C773:C781)</f>
        <v>285</v>
      </c>
    </row>
    <row r="773" customHeight="1" spans="1:3">
      <c r="A773" s="6">
        <v>2110101</v>
      </c>
      <c r="B773" s="6" t="s">
        <v>1149</v>
      </c>
      <c r="C773" s="9">
        <v>168</v>
      </c>
    </row>
    <row r="774" customHeight="1" spans="1:3">
      <c r="A774" s="6">
        <v>2110102</v>
      </c>
      <c r="B774" s="6" t="s">
        <v>1150</v>
      </c>
      <c r="C774" s="9">
        <v>10</v>
      </c>
    </row>
    <row r="775" customHeight="1" spans="1:3">
      <c r="A775" s="6">
        <v>2110103</v>
      </c>
      <c r="B775" s="6" t="s">
        <v>1151</v>
      </c>
      <c r="C775" s="9"/>
    </row>
    <row r="776" customHeight="1" spans="1:3">
      <c r="A776" s="6">
        <v>2110104</v>
      </c>
      <c r="B776" s="6" t="s">
        <v>1693</v>
      </c>
      <c r="C776" s="9"/>
    </row>
    <row r="777" customHeight="1" spans="1:3">
      <c r="A777" s="6">
        <v>2110105</v>
      </c>
      <c r="B777" s="6" t="s">
        <v>1694</v>
      </c>
      <c r="C777" s="9"/>
    </row>
    <row r="778" customHeight="1" spans="1:3">
      <c r="A778" s="6">
        <v>2110106</v>
      </c>
      <c r="B778" s="6" t="s">
        <v>1695</v>
      </c>
      <c r="C778" s="9"/>
    </row>
    <row r="779" customHeight="1" spans="1:3">
      <c r="A779" s="6">
        <v>2110107</v>
      </c>
      <c r="B779" s="6" t="s">
        <v>1696</v>
      </c>
      <c r="C779" s="9"/>
    </row>
    <row r="780" customHeight="1" spans="1:3">
      <c r="A780" s="6">
        <v>2110108</v>
      </c>
      <c r="B780" s="6" t="s">
        <v>1697</v>
      </c>
      <c r="C780" s="9"/>
    </row>
    <row r="781" customHeight="1" spans="1:3">
      <c r="A781" s="6">
        <v>2110199</v>
      </c>
      <c r="B781" s="6" t="s">
        <v>1698</v>
      </c>
      <c r="C781" s="9">
        <v>107</v>
      </c>
    </row>
    <row r="782" customHeight="1" spans="1:3">
      <c r="A782" s="6">
        <v>21102</v>
      </c>
      <c r="B782" s="27" t="s">
        <v>1699</v>
      </c>
      <c r="C782" s="8">
        <f>SUM(C783:C785)</f>
        <v>0</v>
      </c>
    </row>
    <row r="783" customHeight="1" spans="1:3">
      <c r="A783" s="6">
        <v>2110203</v>
      </c>
      <c r="B783" s="6" t="s">
        <v>1700</v>
      </c>
      <c r="C783" s="9"/>
    </row>
    <row r="784" customHeight="1" spans="1:3">
      <c r="A784" s="6">
        <v>2110204</v>
      </c>
      <c r="B784" s="6" t="s">
        <v>1701</v>
      </c>
      <c r="C784" s="9"/>
    </row>
    <row r="785" customHeight="1" spans="1:3">
      <c r="A785" s="6">
        <v>2110299</v>
      </c>
      <c r="B785" s="6" t="s">
        <v>1702</v>
      </c>
      <c r="C785" s="9"/>
    </row>
    <row r="786" customHeight="1" spans="1:3">
      <c r="A786" s="6">
        <v>21103</v>
      </c>
      <c r="B786" s="27" t="s">
        <v>1703</v>
      </c>
      <c r="C786" s="8">
        <f>SUM(C787:C794)</f>
        <v>2295</v>
      </c>
    </row>
    <row r="787" customHeight="1" spans="1:3">
      <c r="A787" s="6">
        <v>2110301</v>
      </c>
      <c r="B787" s="6" t="s">
        <v>1704</v>
      </c>
      <c r="C787" s="9">
        <v>294</v>
      </c>
    </row>
    <row r="788" customHeight="1" spans="1:3">
      <c r="A788" s="6">
        <v>2110302</v>
      </c>
      <c r="B788" s="6" t="s">
        <v>1705</v>
      </c>
      <c r="C788" s="9">
        <v>1950</v>
      </c>
    </row>
    <row r="789" customHeight="1" spans="1:3">
      <c r="A789" s="6">
        <v>2110303</v>
      </c>
      <c r="B789" s="6" t="s">
        <v>1706</v>
      </c>
      <c r="C789" s="9"/>
    </row>
    <row r="790" customHeight="1" spans="1:3">
      <c r="A790" s="6">
        <v>2110304</v>
      </c>
      <c r="B790" s="6" t="s">
        <v>1707</v>
      </c>
      <c r="C790" s="9"/>
    </row>
    <row r="791" customHeight="1" spans="1:3">
      <c r="A791" s="6">
        <v>2110305</v>
      </c>
      <c r="B791" s="6" t="s">
        <v>1708</v>
      </c>
      <c r="C791" s="9"/>
    </row>
    <row r="792" customHeight="1" spans="1:3">
      <c r="A792" s="6">
        <v>2110306</v>
      </c>
      <c r="B792" s="6" t="s">
        <v>1709</v>
      </c>
      <c r="C792" s="9"/>
    </row>
    <row r="793" customHeight="1" spans="1:3">
      <c r="A793" s="6">
        <v>2110307</v>
      </c>
      <c r="B793" s="6" t="s">
        <v>1710</v>
      </c>
      <c r="C793" s="9"/>
    </row>
    <row r="794" customHeight="1" spans="1:3">
      <c r="A794" s="6">
        <v>2110399</v>
      </c>
      <c r="B794" s="6" t="s">
        <v>1711</v>
      </c>
      <c r="C794" s="9">
        <v>51</v>
      </c>
    </row>
    <row r="795" customHeight="1" spans="1:3">
      <c r="A795" s="6">
        <v>21104</v>
      </c>
      <c r="B795" s="27" t="s">
        <v>1712</v>
      </c>
      <c r="C795" s="8">
        <f>SUM(C796:C801)</f>
        <v>4557</v>
      </c>
    </row>
    <row r="796" customHeight="1" spans="1:3">
      <c r="A796" s="6">
        <v>2110401</v>
      </c>
      <c r="B796" s="6" t="s">
        <v>1713</v>
      </c>
      <c r="C796" s="9">
        <v>315</v>
      </c>
    </row>
    <row r="797" customHeight="1" spans="1:3">
      <c r="A797" s="6">
        <v>2110402</v>
      </c>
      <c r="B797" s="6" t="s">
        <v>1714</v>
      </c>
      <c r="C797" s="9">
        <v>4006</v>
      </c>
    </row>
    <row r="798" customHeight="1" spans="1:3">
      <c r="A798" s="6">
        <v>2110404</v>
      </c>
      <c r="B798" s="6" t="s">
        <v>1715</v>
      </c>
      <c r="C798" s="9"/>
    </row>
    <row r="799" customHeight="1" spans="1:3">
      <c r="A799" s="6">
        <v>2110405</v>
      </c>
      <c r="B799" s="6" t="s">
        <v>1716</v>
      </c>
      <c r="C799" s="9"/>
    </row>
    <row r="800" customHeight="1" spans="1:3">
      <c r="A800" s="6">
        <v>2110406</v>
      </c>
      <c r="B800" s="6" t="s">
        <v>1717</v>
      </c>
      <c r="C800" s="9"/>
    </row>
    <row r="801" customHeight="1" spans="1:3">
      <c r="A801" s="6">
        <v>2110499</v>
      </c>
      <c r="B801" s="6" t="s">
        <v>1718</v>
      </c>
      <c r="C801" s="9">
        <v>236</v>
      </c>
    </row>
    <row r="802" customHeight="1" spans="1:3">
      <c r="A802" s="6">
        <v>21105</v>
      </c>
      <c r="B802" s="27" t="s">
        <v>1719</v>
      </c>
      <c r="C802" s="8">
        <f>SUM(C803:C808)</f>
        <v>21</v>
      </c>
    </row>
    <row r="803" customHeight="1" spans="1:3">
      <c r="A803" s="6">
        <v>2110501</v>
      </c>
      <c r="B803" s="6" t="s">
        <v>1720</v>
      </c>
      <c r="C803" s="9">
        <v>1</v>
      </c>
    </row>
    <row r="804" customHeight="1" spans="1:3">
      <c r="A804" s="6">
        <v>2110502</v>
      </c>
      <c r="B804" s="6" t="s">
        <v>1721</v>
      </c>
      <c r="C804" s="9"/>
    </row>
    <row r="805" customHeight="1" spans="1:3">
      <c r="A805" s="6">
        <v>2110503</v>
      </c>
      <c r="B805" s="6" t="s">
        <v>1722</v>
      </c>
      <c r="C805" s="9"/>
    </row>
    <row r="806" customHeight="1" spans="1:3">
      <c r="A806" s="6">
        <v>2110506</v>
      </c>
      <c r="B806" s="6" t="s">
        <v>1723</v>
      </c>
      <c r="C806" s="9"/>
    </row>
    <row r="807" customHeight="1" spans="1:3">
      <c r="A807" s="6">
        <v>2110507</v>
      </c>
      <c r="B807" s="6" t="s">
        <v>1724</v>
      </c>
      <c r="C807" s="9">
        <v>20</v>
      </c>
    </row>
    <row r="808" customHeight="1" spans="1:3">
      <c r="A808" s="6">
        <v>2110599</v>
      </c>
      <c r="B808" s="6" t="s">
        <v>1725</v>
      </c>
      <c r="C808" s="9"/>
    </row>
    <row r="809" customHeight="1" spans="1:3">
      <c r="A809" s="6">
        <v>21107</v>
      </c>
      <c r="B809" s="27" t="s">
        <v>1726</v>
      </c>
      <c r="C809" s="8">
        <f>SUM(C810:C811)</f>
        <v>0</v>
      </c>
    </row>
    <row r="810" customHeight="1" spans="1:3">
      <c r="A810" s="6">
        <v>2110704</v>
      </c>
      <c r="B810" s="6" t="s">
        <v>1727</v>
      </c>
      <c r="C810" s="9"/>
    </row>
    <row r="811" customHeight="1" spans="1:3">
      <c r="A811" s="6">
        <v>2110799</v>
      </c>
      <c r="B811" s="6" t="s">
        <v>1728</v>
      </c>
      <c r="C811" s="9"/>
    </row>
    <row r="812" customHeight="1" spans="1:3">
      <c r="A812" s="6">
        <v>21108</v>
      </c>
      <c r="B812" s="27" t="s">
        <v>1729</v>
      </c>
      <c r="C812" s="8">
        <f>SUM(C813:C814)</f>
        <v>0</v>
      </c>
    </row>
    <row r="813" customHeight="1" spans="1:3">
      <c r="A813" s="6">
        <v>2110804</v>
      </c>
      <c r="B813" s="6" t="s">
        <v>1730</v>
      </c>
      <c r="C813" s="9"/>
    </row>
    <row r="814" customHeight="1" spans="1:3">
      <c r="A814" s="6">
        <v>2110899</v>
      </c>
      <c r="B814" s="6" t="s">
        <v>1731</v>
      </c>
      <c r="C814" s="9"/>
    </row>
    <row r="815" customHeight="1" spans="1:3">
      <c r="A815" s="6">
        <v>21109</v>
      </c>
      <c r="B815" s="27" t="s">
        <v>1732</v>
      </c>
      <c r="C815" s="8">
        <f>C816</f>
        <v>0</v>
      </c>
    </row>
    <row r="816" customHeight="1" spans="1:3">
      <c r="A816" s="6">
        <v>2110901</v>
      </c>
      <c r="B816" s="6" t="s">
        <v>1733</v>
      </c>
      <c r="C816" s="9"/>
    </row>
    <row r="817" customHeight="1" spans="1:3">
      <c r="A817" s="6">
        <v>21110</v>
      </c>
      <c r="B817" s="27" t="s">
        <v>1734</v>
      </c>
      <c r="C817" s="8">
        <f>C818</f>
        <v>0</v>
      </c>
    </row>
    <row r="818" customHeight="1" spans="1:3">
      <c r="A818" s="6">
        <v>2111001</v>
      </c>
      <c r="B818" s="6" t="s">
        <v>1735</v>
      </c>
      <c r="C818" s="9"/>
    </row>
    <row r="819" customHeight="1" spans="1:3">
      <c r="A819" s="6">
        <v>21111</v>
      </c>
      <c r="B819" s="27" t="s">
        <v>1736</v>
      </c>
      <c r="C819" s="8">
        <f>SUM(C820:C824)</f>
        <v>0</v>
      </c>
    </row>
    <row r="820" customHeight="1" spans="1:3">
      <c r="A820" s="6">
        <v>2111101</v>
      </c>
      <c r="B820" s="6" t="s">
        <v>1737</v>
      </c>
      <c r="C820" s="9"/>
    </row>
    <row r="821" customHeight="1" spans="1:3">
      <c r="A821" s="6">
        <v>2111102</v>
      </c>
      <c r="B821" s="6" t="s">
        <v>1738</v>
      </c>
      <c r="C821" s="9"/>
    </row>
    <row r="822" customHeight="1" spans="1:3">
      <c r="A822" s="6">
        <v>2111103</v>
      </c>
      <c r="B822" s="6" t="s">
        <v>1739</v>
      </c>
      <c r="C822" s="9"/>
    </row>
    <row r="823" customHeight="1" spans="1:3">
      <c r="A823" s="6">
        <v>2111104</v>
      </c>
      <c r="B823" s="6" t="s">
        <v>1740</v>
      </c>
      <c r="C823" s="9"/>
    </row>
    <row r="824" customHeight="1" spans="1:3">
      <c r="A824" s="6">
        <v>2111199</v>
      </c>
      <c r="B824" s="6" t="s">
        <v>1741</v>
      </c>
      <c r="C824" s="9"/>
    </row>
    <row r="825" customHeight="1" spans="1:3">
      <c r="A825" s="6">
        <v>21112</v>
      </c>
      <c r="B825" s="27" t="s">
        <v>1742</v>
      </c>
      <c r="C825" s="8">
        <f>C826</f>
        <v>0</v>
      </c>
    </row>
    <row r="826" customHeight="1" spans="1:3">
      <c r="A826" s="6">
        <v>2111201</v>
      </c>
      <c r="B826" s="6" t="s">
        <v>1743</v>
      </c>
      <c r="C826" s="9"/>
    </row>
    <row r="827" customHeight="1" spans="1:3">
      <c r="A827" s="6">
        <v>21113</v>
      </c>
      <c r="B827" s="27" t="s">
        <v>1744</v>
      </c>
      <c r="C827" s="8">
        <f>C828</f>
        <v>0</v>
      </c>
    </row>
    <row r="828" customHeight="1" spans="1:3">
      <c r="A828" s="6">
        <v>2111301</v>
      </c>
      <c r="B828" s="6" t="s">
        <v>1745</v>
      </c>
      <c r="C828" s="9"/>
    </row>
    <row r="829" customHeight="1" spans="1:3">
      <c r="A829" s="6">
        <v>21114</v>
      </c>
      <c r="B829" s="27" t="s">
        <v>1746</v>
      </c>
      <c r="C829" s="8">
        <f>SUM(C830:C839)</f>
        <v>0</v>
      </c>
    </row>
    <row r="830" customHeight="1" spans="1:3">
      <c r="A830" s="6">
        <v>2111401</v>
      </c>
      <c r="B830" s="6" t="s">
        <v>1149</v>
      </c>
      <c r="C830" s="9"/>
    </row>
    <row r="831" customHeight="1" spans="1:3">
      <c r="A831" s="6">
        <v>2111402</v>
      </c>
      <c r="B831" s="6" t="s">
        <v>1150</v>
      </c>
      <c r="C831" s="9"/>
    </row>
    <row r="832" customHeight="1" spans="1:3">
      <c r="A832" s="6">
        <v>2111403</v>
      </c>
      <c r="B832" s="6" t="s">
        <v>1151</v>
      </c>
      <c r="C832" s="9"/>
    </row>
    <row r="833" customHeight="1" spans="1:3">
      <c r="A833" s="6">
        <v>2111406</v>
      </c>
      <c r="B833" s="6" t="s">
        <v>1747</v>
      </c>
      <c r="C833" s="9"/>
    </row>
    <row r="834" customHeight="1" spans="1:3">
      <c r="A834" s="6">
        <v>2111407</v>
      </c>
      <c r="B834" s="6" t="s">
        <v>1748</v>
      </c>
      <c r="C834" s="9"/>
    </row>
    <row r="835" customHeight="1" spans="1:3">
      <c r="A835" s="6">
        <v>2111408</v>
      </c>
      <c r="B835" s="6" t="s">
        <v>1749</v>
      </c>
      <c r="C835" s="9"/>
    </row>
    <row r="836" customHeight="1" spans="1:3">
      <c r="A836" s="6">
        <v>2111411</v>
      </c>
      <c r="B836" s="6" t="s">
        <v>1189</v>
      </c>
      <c r="C836" s="9"/>
    </row>
    <row r="837" customHeight="1" spans="1:3">
      <c r="A837" s="6">
        <v>2111413</v>
      </c>
      <c r="B837" s="6" t="s">
        <v>1750</v>
      </c>
      <c r="C837" s="9"/>
    </row>
    <row r="838" customHeight="1" spans="1:3">
      <c r="A838" s="6">
        <v>2111450</v>
      </c>
      <c r="B838" s="6" t="s">
        <v>1158</v>
      </c>
      <c r="C838" s="9"/>
    </row>
    <row r="839" customHeight="1" spans="1:3">
      <c r="A839" s="6">
        <v>2111499</v>
      </c>
      <c r="B839" s="6" t="s">
        <v>1751</v>
      </c>
      <c r="C839" s="9"/>
    </row>
    <row r="840" customHeight="1" spans="1:3">
      <c r="A840" s="6">
        <v>21199</v>
      </c>
      <c r="B840" s="27" t="s">
        <v>1752</v>
      </c>
      <c r="C840" s="8">
        <f>C841</f>
        <v>1768</v>
      </c>
    </row>
    <row r="841" customHeight="1" spans="1:3">
      <c r="A841" s="6">
        <v>2119999</v>
      </c>
      <c r="B841" s="6" t="s">
        <v>1753</v>
      </c>
      <c r="C841" s="9">
        <v>1768</v>
      </c>
    </row>
    <row r="842" customHeight="1" spans="1:3">
      <c r="A842" s="6">
        <v>212</v>
      </c>
      <c r="B842" s="27" t="s">
        <v>859</v>
      </c>
      <c r="C842" s="8">
        <f>SUM(C843,C854,C856,C859,C861,C863)</f>
        <v>34061</v>
      </c>
    </row>
    <row r="843" customHeight="1" spans="1:3">
      <c r="A843" s="6">
        <v>21201</v>
      </c>
      <c r="B843" s="27" t="s">
        <v>1754</v>
      </c>
      <c r="C843" s="8">
        <f>SUM(C844:C853)</f>
        <v>14597</v>
      </c>
    </row>
    <row r="844" customHeight="1" spans="1:3">
      <c r="A844" s="6">
        <v>2120101</v>
      </c>
      <c r="B844" s="6" t="s">
        <v>1149</v>
      </c>
      <c r="C844" s="9">
        <v>4752</v>
      </c>
    </row>
    <row r="845" customHeight="1" spans="1:3">
      <c r="A845" s="6">
        <v>2120102</v>
      </c>
      <c r="B845" s="6" t="s">
        <v>1150</v>
      </c>
      <c r="C845" s="9">
        <v>1515</v>
      </c>
    </row>
    <row r="846" customHeight="1" spans="1:3">
      <c r="A846" s="6">
        <v>2120103</v>
      </c>
      <c r="B846" s="6" t="s">
        <v>1151</v>
      </c>
      <c r="C846" s="9"/>
    </row>
    <row r="847" customHeight="1" spans="1:3">
      <c r="A847" s="6">
        <v>2120104</v>
      </c>
      <c r="B847" s="6" t="s">
        <v>1755</v>
      </c>
      <c r="C847" s="9">
        <v>459</v>
      </c>
    </row>
    <row r="848" customHeight="1" spans="1:3">
      <c r="A848" s="6">
        <v>2120105</v>
      </c>
      <c r="B848" s="6" t="s">
        <v>1756</v>
      </c>
      <c r="C848" s="9"/>
    </row>
    <row r="849" customHeight="1" spans="1:3">
      <c r="A849" s="6">
        <v>2120106</v>
      </c>
      <c r="B849" s="6" t="s">
        <v>1757</v>
      </c>
      <c r="C849" s="9"/>
    </row>
    <row r="850" customHeight="1" spans="1:3">
      <c r="A850" s="6">
        <v>2120107</v>
      </c>
      <c r="B850" s="6" t="s">
        <v>1758</v>
      </c>
      <c r="C850" s="9"/>
    </row>
    <row r="851" customHeight="1" spans="1:3">
      <c r="A851" s="6">
        <v>2120109</v>
      </c>
      <c r="B851" s="6" t="s">
        <v>1759</v>
      </c>
      <c r="C851" s="9"/>
    </row>
    <row r="852" customHeight="1" spans="1:3">
      <c r="A852" s="6">
        <v>2120110</v>
      </c>
      <c r="B852" s="6" t="s">
        <v>1760</v>
      </c>
      <c r="C852" s="9"/>
    </row>
    <row r="853" customHeight="1" spans="1:3">
      <c r="A853" s="6">
        <v>2120199</v>
      </c>
      <c r="B853" s="6" t="s">
        <v>1761</v>
      </c>
      <c r="C853" s="9">
        <v>7871</v>
      </c>
    </row>
    <row r="854" customHeight="1" spans="1:3">
      <c r="A854" s="6">
        <v>21202</v>
      </c>
      <c r="B854" s="27" t="s">
        <v>1762</v>
      </c>
      <c r="C854" s="8">
        <f>C855</f>
        <v>2792</v>
      </c>
    </row>
    <row r="855" customHeight="1" spans="1:3">
      <c r="A855" s="6">
        <v>2120201</v>
      </c>
      <c r="B855" s="6" t="s">
        <v>1763</v>
      </c>
      <c r="C855" s="9">
        <v>2792</v>
      </c>
    </row>
    <row r="856" customHeight="1" spans="1:3">
      <c r="A856" s="6">
        <v>21203</v>
      </c>
      <c r="B856" s="27" t="s">
        <v>1764</v>
      </c>
      <c r="C856" s="8">
        <f>SUM(C857:C858)</f>
        <v>11385</v>
      </c>
    </row>
    <row r="857" customHeight="1" spans="1:3">
      <c r="A857" s="6">
        <v>2120303</v>
      </c>
      <c r="B857" s="6" t="s">
        <v>1765</v>
      </c>
      <c r="C857" s="9">
        <v>10085</v>
      </c>
    </row>
    <row r="858" customHeight="1" spans="1:3">
      <c r="A858" s="6">
        <v>2120399</v>
      </c>
      <c r="B858" s="6" t="s">
        <v>1766</v>
      </c>
      <c r="C858" s="9">
        <v>1300</v>
      </c>
    </row>
    <row r="859" customHeight="1" spans="1:3">
      <c r="A859" s="6">
        <v>21205</v>
      </c>
      <c r="B859" s="27" t="s">
        <v>1767</v>
      </c>
      <c r="C859" s="8">
        <f t="shared" ref="C859:C863" si="0">C860</f>
        <v>4288</v>
      </c>
    </row>
    <row r="860" customHeight="1" spans="1:3">
      <c r="A860" s="6">
        <v>2120501</v>
      </c>
      <c r="B860" s="6" t="s">
        <v>1768</v>
      </c>
      <c r="C860" s="9">
        <v>4288</v>
      </c>
    </row>
    <row r="861" customHeight="1" spans="1:3">
      <c r="A861" s="6">
        <v>21206</v>
      </c>
      <c r="B861" s="27" t="s">
        <v>1769</v>
      </c>
      <c r="C861" s="8">
        <f t="shared" si="0"/>
        <v>68</v>
      </c>
    </row>
    <row r="862" customHeight="1" spans="1:3">
      <c r="A862" s="6">
        <v>2120601</v>
      </c>
      <c r="B862" s="6" t="s">
        <v>1770</v>
      </c>
      <c r="C862" s="9">
        <v>68</v>
      </c>
    </row>
    <row r="863" customHeight="1" spans="1:3">
      <c r="A863" s="6">
        <v>21299</v>
      </c>
      <c r="B863" s="27" t="s">
        <v>1771</v>
      </c>
      <c r="C863" s="8">
        <f t="shared" si="0"/>
        <v>931</v>
      </c>
    </row>
    <row r="864" customHeight="1" spans="1:3">
      <c r="A864" s="6">
        <v>2129999</v>
      </c>
      <c r="B864" s="6" t="s">
        <v>1772</v>
      </c>
      <c r="C864" s="9">
        <v>931</v>
      </c>
    </row>
    <row r="865" customHeight="1" spans="1:3">
      <c r="A865" s="6">
        <v>213</v>
      </c>
      <c r="B865" s="27" t="s">
        <v>860</v>
      </c>
      <c r="C865" s="8">
        <f>SUM(C866,C892,C915,C943,C954,C961,C967,C970)</f>
        <v>118089</v>
      </c>
    </row>
    <row r="866" customHeight="1" spans="1:3">
      <c r="A866" s="6">
        <v>21301</v>
      </c>
      <c r="B866" s="27" t="s">
        <v>1773</v>
      </c>
      <c r="C866" s="8">
        <f>SUM(C867:C891)</f>
        <v>31786</v>
      </c>
    </row>
    <row r="867" customHeight="1" spans="1:3">
      <c r="A867" s="6">
        <v>2130101</v>
      </c>
      <c r="B867" s="6" t="s">
        <v>1149</v>
      </c>
      <c r="C867" s="9">
        <v>4298</v>
      </c>
    </row>
    <row r="868" customHeight="1" spans="1:3">
      <c r="A868" s="6">
        <v>2130102</v>
      </c>
      <c r="B868" s="6" t="s">
        <v>1150</v>
      </c>
      <c r="C868" s="9">
        <v>1100</v>
      </c>
    </row>
    <row r="869" customHeight="1" spans="1:3">
      <c r="A869" s="6">
        <v>2130103</v>
      </c>
      <c r="B869" s="6" t="s">
        <v>1151</v>
      </c>
      <c r="C869" s="9"/>
    </row>
    <row r="870" customHeight="1" spans="1:3">
      <c r="A870" s="6">
        <v>2130104</v>
      </c>
      <c r="B870" s="6" t="s">
        <v>1158</v>
      </c>
      <c r="C870" s="9">
        <v>108</v>
      </c>
    </row>
    <row r="871" customHeight="1" spans="1:3">
      <c r="A871" s="6">
        <v>2130105</v>
      </c>
      <c r="B871" s="6" t="s">
        <v>1774</v>
      </c>
      <c r="C871" s="9"/>
    </row>
    <row r="872" customHeight="1" spans="1:3">
      <c r="A872" s="6">
        <v>2130106</v>
      </c>
      <c r="B872" s="6" t="s">
        <v>1775</v>
      </c>
      <c r="C872" s="9">
        <v>580</v>
      </c>
    </row>
    <row r="873" customHeight="1" spans="1:3">
      <c r="A873" s="6">
        <v>2130108</v>
      </c>
      <c r="B873" s="6" t="s">
        <v>1776</v>
      </c>
      <c r="C873" s="9">
        <v>491</v>
      </c>
    </row>
    <row r="874" customHeight="1" spans="1:3">
      <c r="A874" s="6">
        <v>2130109</v>
      </c>
      <c r="B874" s="6" t="s">
        <v>1777</v>
      </c>
      <c r="C874" s="9">
        <v>11</v>
      </c>
    </row>
    <row r="875" customHeight="1" spans="1:3">
      <c r="A875" s="6">
        <v>2130110</v>
      </c>
      <c r="B875" s="6" t="s">
        <v>1778</v>
      </c>
      <c r="C875" s="9"/>
    </row>
    <row r="876" customHeight="1" spans="1:3">
      <c r="A876" s="6">
        <v>2130111</v>
      </c>
      <c r="B876" s="6" t="s">
        <v>1779</v>
      </c>
      <c r="C876" s="9"/>
    </row>
    <row r="877" customHeight="1" spans="1:3">
      <c r="A877" s="6">
        <v>2130112</v>
      </c>
      <c r="B877" s="6" t="s">
        <v>1780</v>
      </c>
      <c r="C877" s="9">
        <v>13</v>
      </c>
    </row>
    <row r="878" customHeight="1" spans="1:3">
      <c r="A878" s="6">
        <v>2130114</v>
      </c>
      <c r="B878" s="6" t="s">
        <v>1781</v>
      </c>
      <c r="C878" s="9"/>
    </row>
    <row r="879" customHeight="1" spans="1:3">
      <c r="A879" s="6">
        <v>2130119</v>
      </c>
      <c r="B879" s="6" t="s">
        <v>1782</v>
      </c>
      <c r="C879" s="9">
        <v>378</v>
      </c>
    </row>
    <row r="880" customHeight="1" spans="1:3">
      <c r="A880" s="6">
        <v>2130120</v>
      </c>
      <c r="B880" s="6" t="s">
        <v>1783</v>
      </c>
      <c r="C880" s="9">
        <v>10293</v>
      </c>
    </row>
    <row r="881" customHeight="1" spans="1:3">
      <c r="A881" s="6">
        <v>2130121</v>
      </c>
      <c r="B881" s="6" t="s">
        <v>1784</v>
      </c>
      <c r="C881" s="9">
        <v>8</v>
      </c>
    </row>
    <row r="882" customHeight="1" spans="1:3">
      <c r="A882" s="6">
        <v>2130122</v>
      </c>
      <c r="B882" s="6" t="s">
        <v>1785</v>
      </c>
      <c r="C882" s="9">
        <v>2417</v>
      </c>
    </row>
    <row r="883" customHeight="1" spans="1:3">
      <c r="A883" s="6">
        <v>2130124</v>
      </c>
      <c r="B883" s="6" t="s">
        <v>1786</v>
      </c>
      <c r="C883" s="9">
        <v>51</v>
      </c>
    </row>
    <row r="884" customHeight="1" spans="1:3">
      <c r="A884" s="6">
        <v>2130125</v>
      </c>
      <c r="B884" s="6" t="s">
        <v>1787</v>
      </c>
      <c r="C884" s="9"/>
    </row>
    <row r="885" customHeight="1" spans="1:3">
      <c r="A885" s="6">
        <v>2130126</v>
      </c>
      <c r="B885" s="6" t="s">
        <v>1788</v>
      </c>
      <c r="C885" s="9">
        <v>163</v>
      </c>
    </row>
    <row r="886" customHeight="1" spans="1:3">
      <c r="A886" s="6">
        <v>2130135</v>
      </c>
      <c r="B886" s="6" t="s">
        <v>1789</v>
      </c>
      <c r="C886" s="9">
        <v>135</v>
      </c>
    </row>
    <row r="887" customHeight="1" spans="1:3">
      <c r="A887" s="6">
        <v>2130142</v>
      </c>
      <c r="B887" s="6" t="s">
        <v>1790</v>
      </c>
      <c r="C887" s="9">
        <v>4266</v>
      </c>
    </row>
    <row r="888" customHeight="1" spans="1:3">
      <c r="A888" s="6">
        <v>2130148</v>
      </c>
      <c r="B888" s="6" t="s">
        <v>1791</v>
      </c>
      <c r="C888" s="9">
        <v>127</v>
      </c>
    </row>
    <row r="889" customHeight="1" spans="1:3">
      <c r="A889" s="6">
        <v>2130152</v>
      </c>
      <c r="B889" s="6" t="s">
        <v>1792</v>
      </c>
      <c r="C889" s="9">
        <v>1</v>
      </c>
    </row>
    <row r="890" customHeight="1" spans="1:3">
      <c r="A890" s="6">
        <v>2130153</v>
      </c>
      <c r="B890" s="6" t="s">
        <v>1793</v>
      </c>
      <c r="C890" s="9">
        <v>2044</v>
      </c>
    </row>
    <row r="891" customHeight="1" spans="1:3">
      <c r="A891" s="6">
        <v>2130199</v>
      </c>
      <c r="B891" s="6" t="s">
        <v>1794</v>
      </c>
      <c r="C891" s="9">
        <v>5302</v>
      </c>
    </row>
    <row r="892" customHeight="1" spans="1:3">
      <c r="A892" s="6">
        <v>21302</v>
      </c>
      <c r="B892" s="27" t="s">
        <v>1795</v>
      </c>
      <c r="C892" s="8">
        <f>SUM(C893:C914)</f>
        <v>2502</v>
      </c>
    </row>
    <row r="893" customHeight="1" spans="1:3">
      <c r="A893" s="6">
        <v>2130201</v>
      </c>
      <c r="B893" s="6" t="s">
        <v>1149</v>
      </c>
      <c r="C893" s="9">
        <v>848</v>
      </c>
    </row>
    <row r="894" customHeight="1" spans="1:3">
      <c r="A894" s="6">
        <v>2130202</v>
      </c>
      <c r="B894" s="6" t="s">
        <v>1150</v>
      </c>
      <c r="C894" s="9">
        <v>986</v>
      </c>
    </row>
    <row r="895" customHeight="1" spans="1:3">
      <c r="A895" s="6">
        <v>2130203</v>
      </c>
      <c r="B895" s="6" t="s">
        <v>1151</v>
      </c>
      <c r="C895" s="9"/>
    </row>
    <row r="896" customHeight="1" spans="1:3">
      <c r="A896" s="6">
        <v>2130204</v>
      </c>
      <c r="B896" s="6" t="s">
        <v>1796</v>
      </c>
      <c r="C896" s="9"/>
    </row>
    <row r="897" customHeight="1" spans="1:3">
      <c r="A897" s="6">
        <v>2130205</v>
      </c>
      <c r="B897" s="6" t="s">
        <v>1797</v>
      </c>
      <c r="C897" s="9">
        <v>130</v>
      </c>
    </row>
    <row r="898" customHeight="1" spans="1:3">
      <c r="A898" s="6">
        <v>2130206</v>
      </c>
      <c r="B898" s="6" t="s">
        <v>1798</v>
      </c>
      <c r="C898" s="9"/>
    </row>
    <row r="899" customHeight="1" spans="1:3">
      <c r="A899" s="6">
        <v>2130207</v>
      </c>
      <c r="B899" s="6" t="s">
        <v>1799</v>
      </c>
      <c r="C899" s="9"/>
    </row>
    <row r="900" customHeight="1" spans="1:3">
      <c r="A900" s="6">
        <v>2130209</v>
      </c>
      <c r="B900" s="6" t="s">
        <v>1800</v>
      </c>
      <c r="C900" s="9"/>
    </row>
    <row r="901" customHeight="1" spans="1:3">
      <c r="A901" s="6">
        <v>2130211</v>
      </c>
      <c r="B901" s="6" t="s">
        <v>1801</v>
      </c>
      <c r="C901" s="9"/>
    </row>
    <row r="902" customHeight="1" spans="1:3">
      <c r="A902" s="6">
        <v>2130212</v>
      </c>
      <c r="B902" s="6" t="s">
        <v>1802</v>
      </c>
      <c r="C902" s="9">
        <v>326</v>
      </c>
    </row>
    <row r="903" customHeight="1" spans="1:3">
      <c r="A903" s="6">
        <v>2130213</v>
      </c>
      <c r="B903" s="6" t="s">
        <v>1803</v>
      </c>
      <c r="C903" s="9"/>
    </row>
    <row r="904" customHeight="1" spans="1:3">
      <c r="A904" s="6">
        <v>2130217</v>
      </c>
      <c r="B904" s="6" t="s">
        <v>1804</v>
      </c>
      <c r="C904" s="9"/>
    </row>
    <row r="905" customHeight="1" spans="1:3">
      <c r="A905" s="6">
        <v>2130220</v>
      </c>
      <c r="B905" s="6" t="s">
        <v>1805</v>
      </c>
      <c r="C905" s="9"/>
    </row>
    <row r="906" customHeight="1" spans="1:3">
      <c r="A906" s="6">
        <v>2130221</v>
      </c>
      <c r="B906" s="6" t="s">
        <v>1806</v>
      </c>
      <c r="C906" s="9"/>
    </row>
    <row r="907" customHeight="1" spans="1:3">
      <c r="A907" s="6">
        <v>2130223</v>
      </c>
      <c r="B907" s="6" t="s">
        <v>1807</v>
      </c>
      <c r="C907" s="9"/>
    </row>
    <row r="908" customHeight="1" spans="1:3">
      <c r="A908" s="6">
        <v>2130226</v>
      </c>
      <c r="B908" s="6" t="s">
        <v>1808</v>
      </c>
      <c r="C908" s="9"/>
    </row>
    <row r="909" customHeight="1" spans="1:3">
      <c r="A909" s="6">
        <v>2130227</v>
      </c>
      <c r="B909" s="6" t="s">
        <v>1809</v>
      </c>
      <c r="C909" s="9"/>
    </row>
    <row r="910" customHeight="1" spans="1:3">
      <c r="A910" s="6">
        <v>2130234</v>
      </c>
      <c r="B910" s="6" t="s">
        <v>1810</v>
      </c>
      <c r="C910" s="9">
        <v>108</v>
      </c>
    </row>
    <row r="911" customHeight="1" spans="1:3">
      <c r="A911" s="6">
        <v>2130236</v>
      </c>
      <c r="B911" s="6" t="s">
        <v>1811</v>
      </c>
      <c r="C911" s="9"/>
    </row>
    <row r="912" customHeight="1" spans="1:3">
      <c r="A912" s="6">
        <v>2130237</v>
      </c>
      <c r="B912" s="6" t="s">
        <v>1780</v>
      </c>
      <c r="C912" s="9"/>
    </row>
    <row r="913" customHeight="1" spans="1:3">
      <c r="A913" s="6">
        <v>2130238</v>
      </c>
      <c r="B913" s="6" t="s">
        <v>1812</v>
      </c>
      <c r="C913" s="9"/>
    </row>
    <row r="914" customHeight="1" spans="1:3">
      <c r="A914" s="6">
        <v>2130299</v>
      </c>
      <c r="B914" s="6" t="s">
        <v>1813</v>
      </c>
      <c r="C914" s="9">
        <v>104</v>
      </c>
    </row>
    <row r="915" customHeight="1" spans="1:3">
      <c r="A915" s="6">
        <v>21303</v>
      </c>
      <c r="B915" s="27" t="s">
        <v>1814</v>
      </c>
      <c r="C915" s="8">
        <f>SUM(C916:C942)</f>
        <v>41921</v>
      </c>
    </row>
    <row r="916" customHeight="1" spans="1:3">
      <c r="A916" s="6">
        <v>2130301</v>
      </c>
      <c r="B916" s="6" t="s">
        <v>1149</v>
      </c>
      <c r="C916" s="9">
        <v>6370</v>
      </c>
    </row>
    <row r="917" customHeight="1" spans="1:3">
      <c r="A917" s="6">
        <v>2130302</v>
      </c>
      <c r="B917" s="6" t="s">
        <v>1150</v>
      </c>
      <c r="C917" s="9">
        <v>2990</v>
      </c>
    </row>
    <row r="918" customHeight="1" spans="1:3">
      <c r="A918" s="6">
        <v>2130303</v>
      </c>
      <c r="B918" s="6" t="s">
        <v>1151</v>
      </c>
      <c r="C918" s="9"/>
    </row>
    <row r="919" customHeight="1" spans="1:3">
      <c r="A919" s="6">
        <v>2130304</v>
      </c>
      <c r="B919" s="6" t="s">
        <v>1815</v>
      </c>
      <c r="C919" s="9">
        <v>1081</v>
      </c>
    </row>
    <row r="920" customHeight="1" spans="1:3">
      <c r="A920" s="6">
        <v>2130305</v>
      </c>
      <c r="B920" s="6" t="s">
        <v>1816</v>
      </c>
      <c r="C920" s="9">
        <v>26514</v>
      </c>
    </row>
    <row r="921" customHeight="1" spans="1:3">
      <c r="A921" s="6">
        <v>2130306</v>
      </c>
      <c r="B921" s="6" t="s">
        <v>1817</v>
      </c>
      <c r="C921" s="9">
        <v>1011</v>
      </c>
    </row>
    <row r="922" customHeight="1" spans="1:3">
      <c r="A922" s="6">
        <v>2130307</v>
      </c>
      <c r="B922" s="6" t="s">
        <v>1818</v>
      </c>
      <c r="C922" s="9"/>
    </row>
    <row r="923" customHeight="1" spans="1:3">
      <c r="A923" s="6">
        <v>2130308</v>
      </c>
      <c r="B923" s="6" t="s">
        <v>1819</v>
      </c>
      <c r="C923" s="9"/>
    </row>
    <row r="924" customHeight="1" spans="1:3">
      <c r="A924" s="6">
        <v>2130309</v>
      </c>
      <c r="B924" s="6" t="s">
        <v>1820</v>
      </c>
      <c r="C924" s="9">
        <v>40</v>
      </c>
    </row>
    <row r="925" customHeight="1" spans="1:3">
      <c r="A925" s="6">
        <v>2130310</v>
      </c>
      <c r="B925" s="6" t="s">
        <v>1821</v>
      </c>
      <c r="C925" s="9"/>
    </row>
    <row r="926" customHeight="1" spans="1:3">
      <c r="A926" s="6">
        <v>2130311</v>
      </c>
      <c r="B926" s="6" t="s">
        <v>1822</v>
      </c>
      <c r="C926" s="9">
        <v>8</v>
      </c>
    </row>
    <row r="927" customHeight="1" spans="1:3">
      <c r="A927" s="6">
        <v>2130312</v>
      </c>
      <c r="B927" s="6" t="s">
        <v>1823</v>
      </c>
      <c r="C927" s="9"/>
    </row>
    <row r="928" customHeight="1" spans="1:3">
      <c r="A928" s="6">
        <v>2130313</v>
      </c>
      <c r="B928" s="6" t="s">
        <v>1824</v>
      </c>
      <c r="C928" s="9"/>
    </row>
    <row r="929" customHeight="1" spans="1:3">
      <c r="A929" s="6">
        <v>2130314</v>
      </c>
      <c r="B929" s="6" t="s">
        <v>1825</v>
      </c>
      <c r="C929" s="9">
        <v>722</v>
      </c>
    </row>
    <row r="930" customHeight="1" spans="1:3">
      <c r="A930" s="6">
        <v>2130315</v>
      </c>
      <c r="B930" s="6" t="s">
        <v>1826</v>
      </c>
      <c r="C930" s="9"/>
    </row>
    <row r="931" customHeight="1" spans="1:3">
      <c r="A931" s="6">
        <v>2130316</v>
      </c>
      <c r="B931" s="6" t="s">
        <v>1827</v>
      </c>
      <c r="C931" s="9">
        <v>304</v>
      </c>
    </row>
    <row r="932" customHeight="1" spans="1:3">
      <c r="A932" s="6">
        <v>2130317</v>
      </c>
      <c r="B932" s="6" t="s">
        <v>1828</v>
      </c>
      <c r="C932" s="9"/>
    </row>
    <row r="933" customHeight="1" spans="1:3">
      <c r="A933" s="6">
        <v>2130318</v>
      </c>
      <c r="B933" s="6" t="s">
        <v>1829</v>
      </c>
      <c r="C933" s="9"/>
    </row>
    <row r="934" customHeight="1" spans="1:3">
      <c r="A934" s="6">
        <v>2130319</v>
      </c>
      <c r="B934" s="6" t="s">
        <v>1830</v>
      </c>
      <c r="C934" s="9"/>
    </row>
    <row r="935" customHeight="1" spans="1:3">
      <c r="A935" s="6">
        <v>2130321</v>
      </c>
      <c r="B935" s="6" t="s">
        <v>1831</v>
      </c>
      <c r="C935" s="9">
        <v>900</v>
      </c>
    </row>
    <row r="936" customHeight="1" spans="1:3">
      <c r="A936" s="6">
        <v>2130322</v>
      </c>
      <c r="B936" s="6" t="s">
        <v>1832</v>
      </c>
      <c r="C936" s="9"/>
    </row>
    <row r="937" customHeight="1" spans="1:3">
      <c r="A937" s="6">
        <v>2130333</v>
      </c>
      <c r="B937" s="6" t="s">
        <v>1807</v>
      </c>
      <c r="C937" s="9"/>
    </row>
    <row r="938" customHeight="1" spans="1:3">
      <c r="A938" s="6">
        <v>2130334</v>
      </c>
      <c r="B938" s="6" t="s">
        <v>1833</v>
      </c>
      <c r="C938" s="9"/>
    </row>
    <row r="939" customHeight="1" spans="1:3">
      <c r="A939" s="6">
        <v>2130335</v>
      </c>
      <c r="B939" s="6" t="s">
        <v>1834</v>
      </c>
      <c r="C939" s="9"/>
    </row>
    <row r="940" customHeight="1" spans="1:3">
      <c r="A940" s="6">
        <v>2130336</v>
      </c>
      <c r="B940" s="6" t="s">
        <v>1835</v>
      </c>
      <c r="C940" s="9"/>
    </row>
    <row r="941" customHeight="1" spans="1:3">
      <c r="A941" s="6">
        <v>2130337</v>
      </c>
      <c r="B941" s="6" t="s">
        <v>1836</v>
      </c>
      <c r="C941" s="9"/>
    </row>
    <row r="942" customHeight="1" spans="1:3">
      <c r="A942" s="6">
        <v>2130399</v>
      </c>
      <c r="B942" s="6" t="s">
        <v>1837</v>
      </c>
      <c r="C942" s="9">
        <v>1981</v>
      </c>
    </row>
    <row r="943" customHeight="1" spans="1:3">
      <c r="A943" s="6">
        <v>21305</v>
      </c>
      <c r="B943" s="27" t="s">
        <v>1838</v>
      </c>
      <c r="C943" s="8">
        <f>SUM(C944:C953)</f>
        <v>15951</v>
      </c>
    </row>
    <row r="944" customHeight="1" spans="1:3">
      <c r="A944" s="6">
        <v>2130501</v>
      </c>
      <c r="B944" s="6" t="s">
        <v>1149</v>
      </c>
      <c r="C944" s="9">
        <v>172</v>
      </c>
    </row>
    <row r="945" customHeight="1" spans="1:3">
      <c r="A945" s="6">
        <v>2130502</v>
      </c>
      <c r="B945" s="6" t="s">
        <v>1150</v>
      </c>
      <c r="C945" s="9">
        <v>83</v>
      </c>
    </row>
    <row r="946" customHeight="1" spans="1:3">
      <c r="A946" s="6">
        <v>2130503</v>
      </c>
      <c r="B946" s="6" t="s">
        <v>1151</v>
      </c>
      <c r="C946" s="9"/>
    </row>
    <row r="947" customHeight="1" spans="1:3">
      <c r="A947" s="6">
        <v>2130504</v>
      </c>
      <c r="B947" s="6" t="s">
        <v>1839</v>
      </c>
      <c r="C947" s="9"/>
    </row>
    <row r="948" customHeight="1" spans="1:3">
      <c r="A948" s="6">
        <v>2130505</v>
      </c>
      <c r="B948" s="6" t="s">
        <v>1840</v>
      </c>
      <c r="C948" s="9"/>
    </row>
    <row r="949" customHeight="1" spans="1:3">
      <c r="A949" s="6">
        <v>2130506</v>
      </c>
      <c r="B949" s="6" t="s">
        <v>1841</v>
      </c>
      <c r="C949" s="9"/>
    </row>
    <row r="950" customHeight="1" spans="1:3">
      <c r="A950" s="6">
        <v>2130507</v>
      </c>
      <c r="B950" s="6" t="s">
        <v>1842</v>
      </c>
      <c r="C950" s="9"/>
    </row>
    <row r="951" customHeight="1" spans="1:3">
      <c r="A951" s="6">
        <v>2130508</v>
      </c>
      <c r="B951" s="6" t="s">
        <v>1843</v>
      </c>
      <c r="C951" s="9"/>
    </row>
    <row r="952" customHeight="1" spans="1:3">
      <c r="A952" s="6">
        <v>2130550</v>
      </c>
      <c r="B952" s="6" t="s">
        <v>1158</v>
      </c>
      <c r="C952" s="9"/>
    </row>
    <row r="953" customHeight="1" spans="1:3">
      <c r="A953" s="6">
        <v>2130599</v>
      </c>
      <c r="B953" s="6" t="s">
        <v>1844</v>
      </c>
      <c r="C953" s="9">
        <v>15696</v>
      </c>
    </row>
    <row r="954" customHeight="1" spans="1:3">
      <c r="A954" s="6">
        <v>21307</v>
      </c>
      <c r="B954" s="27" t="s">
        <v>1845</v>
      </c>
      <c r="C954" s="8">
        <f>SUM(C955:C960)</f>
        <v>6250</v>
      </c>
    </row>
    <row r="955" customHeight="1" spans="1:3">
      <c r="A955" s="6">
        <v>2130701</v>
      </c>
      <c r="B955" s="6" t="s">
        <v>1846</v>
      </c>
      <c r="C955" s="9">
        <v>993</v>
      </c>
    </row>
    <row r="956" customHeight="1" spans="1:3">
      <c r="A956" s="6">
        <v>2130704</v>
      </c>
      <c r="B956" s="6" t="s">
        <v>1847</v>
      </c>
      <c r="C956" s="9">
        <v>1378</v>
      </c>
    </row>
    <row r="957" customHeight="1" spans="1:3">
      <c r="A957" s="6">
        <v>2130705</v>
      </c>
      <c r="B957" s="6" t="s">
        <v>1848</v>
      </c>
      <c r="C957" s="9">
        <v>3668</v>
      </c>
    </row>
    <row r="958" customHeight="1" spans="1:3">
      <c r="A958" s="6">
        <v>2130706</v>
      </c>
      <c r="B958" s="6" t="s">
        <v>1849</v>
      </c>
      <c r="C958" s="9">
        <v>4</v>
      </c>
    </row>
    <row r="959" customHeight="1" spans="1:3">
      <c r="A959" s="6">
        <v>2130707</v>
      </c>
      <c r="B959" s="6" t="s">
        <v>1850</v>
      </c>
      <c r="C959" s="9">
        <v>201</v>
      </c>
    </row>
    <row r="960" customHeight="1" spans="1:3">
      <c r="A960" s="6">
        <v>2130799</v>
      </c>
      <c r="B960" s="6" t="s">
        <v>1851</v>
      </c>
      <c r="C960" s="9">
        <v>6</v>
      </c>
    </row>
    <row r="961" customHeight="1" spans="1:3">
      <c r="A961" s="6">
        <v>21308</v>
      </c>
      <c r="B961" s="27" t="s">
        <v>1852</v>
      </c>
      <c r="C961" s="8">
        <f>SUM(C962:C966)</f>
        <v>7429</v>
      </c>
    </row>
    <row r="962" customHeight="1" spans="1:3">
      <c r="A962" s="6">
        <v>2130801</v>
      </c>
      <c r="B962" s="6" t="s">
        <v>1853</v>
      </c>
      <c r="C962" s="9"/>
    </row>
    <row r="963" customHeight="1" spans="1:3">
      <c r="A963" s="6">
        <v>2130803</v>
      </c>
      <c r="B963" s="6" t="s">
        <v>1854</v>
      </c>
      <c r="C963" s="9">
        <v>7316</v>
      </c>
    </row>
    <row r="964" customHeight="1" spans="1:3">
      <c r="A964" s="6">
        <v>2130804</v>
      </c>
      <c r="B964" s="6" t="s">
        <v>1855</v>
      </c>
      <c r="C964" s="9">
        <v>113</v>
      </c>
    </row>
    <row r="965" customHeight="1" spans="1:3">
      <c r="A965" s="6">
        <v>2130805</v>
      </c>
      <c r="B965" s="6" t="s">
        <v>1856</v>
      </c>
      <c r="C965" s="9"/>
    </row>
    <row r="966" customHeight="1" spans="1:3">
      <c r="A966" s="6">
        <v>2130899</v>
      </c>
      <c r="B966" s="6" t="s">
        <v>1857</v>
      </c>
      <c r="C966" s="9"/>
    </row>
    <row r="967" customHeight="1" spans="1:3">
      <c r="A967" s="6">
        <v>21309</v>
      </c>
      <c r="B967" s="27" t="s">
        <v>1858</v>
      </c>
      <c r="C967" s="8">
        <f>SUM(C968:C969)</f>
        <v>3535</v>
      </c>
    </row>
    <row r="968" customHeight="1" spans="1:3">
      <c r="A968" s="6">
        <v>2130901</v>
      </c>
      <c r="B968" s="6" t="s">
        <v>1859</v>
      </c>
      <c r="C968" s="9">
        <v>455</v>
      </c>
    </row>
    <row r="969" customHeight="1" spans="1:3">
      <c r="A969" s="6">
        <v>2130999</v>
      </c>
      <c r="B969" s="6" t="s">
        <v>1860</v>
      </c>
      <c r="C969" s="9">
        <v>3080</v>
      </c>
    </row>
    <row r="970" customHeight="1" spans="1:3">
      <c r="A970" s="6">
        <v>21399</v>
      </c>
      <c r="B970" s="27" t="s">
        <v>1861</v>
      </c>
      <c r="C970" s="8">
        <f>C971+C972</f>
        <v>8715</v>
      </c>
    </row>
    <row r="971" customHeight="1" spans="1:3">
      <c r="A971" s="6">
        <v>2139901</v>
      </c>
      <c r="B971" s="6" t="s">
        <v>1862</v>
      </c>
      <c r="C971" s="9"/>
    </row>
    <row r="972" customHeight="1" spans="1:3">
      <c r="A972" s="6">
        <v>2139999</v>
      </c>
      <c r="B972" s="6" t="s">
        <v>1863</v>
      </c>
      <c r="C972" s="9">
        <v>8715</v>
      </c>
    </row>
    <row r="973" customHeight="1" spans="1:3">
      <c r="A973" s="6">
        <v>214</v>
      </c>
      <c r="B973" s="27" t="s">
        <v>861</v>
      </c>
      <c r="C973" s="8">
        <f>SUM(C974,C995,C1005,C1015,C1022)</f>
        <v>16145</v>
      </c>
    </row>
    <row r="974" customHeight="1" spans="1:3">
      <c r="A974" s="6">
        <v>21401</v>
      </c>
      <c r="B974" s="27" t="s">
        <v>1864</v>
      </c>
      <c r="C974" s="8">
        <f>SUM(C975:C994)</f>
        <v>10491</v>
      </c>
    </row>
    <row r="975" customHeight="1" spans="1:3">
      <c r="A975" s="6">
        <v>2140101</v>
      </c>
      <c r="B975" s="6" t="s">
        <v>1149</v>
      </c>
      <c r="C975" s="9">
        <v>3295</v>
      </c>
    </row>
    <row r="976" customHeight="1" spans="1:3">
      <c r="A976" s="6">
        <v>2140102</v>
      </c>
      <c r="B976" s="6" t="s">
        <v>1150</v>
      </c>
      <c r="C976" s="9">
        <v>1001</v>
      </c>
    </row>
    <row r="977" customHeight="1" spans="1:3">
      <c r="A977" s="6">
        <v>2140103</v>
      </c>
      <c r="B977" s="6" t="s">
        <v>1151</v>
      </c>
      <c r="C977" s="9"/>
    </row>
    <row r="978" customHeight="1" spans="1:3">
      <c r="A978" s="6">
        <v>2140104</v>
      </c>
      <c r="B978" s="6" t="s">
        <v>1865</v>
      </c>
      <c r="C978" s="9">
        <v>1149</v>
      </c>
    </row>
    <row r="979" customHeight="1" spans="1:3">
      <c r="A979" s="6">
        <v>2140106</v>
      </c>
      <c r="B979" s="6" t="s">
        <v>1866</v>
      </c>
      <c r="C979" s="9">
        <v>2750</v>
      </c>
    </row>
    <row r="980" customHeight="1" spans="1:3">
      <c r="A980" s="6">
        <v>2140109</v>
      </c>
      <c r="B980" s="6" t="s">
        <v>1867</v>
      </c>
      <c r="C980" s="9"/>
    </row>
    <row r="981" customHeight="1" spans="1:3">
      <c r="A981" s="6">
        <v>2140110</v>
      </c>
      <c r="B981" s="6" t="s">
        <v>1868</v>
      </c>
      <c r="C981" s="9"/>
    </row>
    <row r="982" customHeight="1" spans="1:3">
      <c r="A982" s="6">
        <v>2140112</v>
      </c>
      <c r="B982" s="6" t="s">
        <v>1869</v>
      </c>
      <c r="C982" s="9"/>
    </row>
    <row r="983" customHeight="1" spans="1:3">
      <c r="A983" s="6">
        <v>2140114</v>
      </c>
      <c r="B983" s="6" t="s">
        <v>1870</v>
      </c>
      <c r="C983" s="9"/>
    </row>
    <row r="984" customHeight="1" spans="1:3">
      <c r="A984" s="6">
        <v>2140122</v>
      </c>
      <c r="B984" s="6" t="s">
        <v>1871</v>
      </c>
      <c r="C984" s="9"/>
    </row>
    <row r="985" customHeight="1" spans="1:3">
      <c r="A985" s="6">
        <v>2140123</v>
      </c>
      <c r="B985" s="6" t="s">
        <v>1872</v>
      </c>
      <c r="C985" s="9"/>
    </row>
    <row r="986" customHeight="1" spans="1:3">
      <c r="A986" s="6">
        <v>2140127</v>
      </c>
      <c r="B986" s="6" t="s">
        <v>1873</v>
      </c>
      <c r="C986" s="9"/>
    </row>
    <row r="987" customHeight="1" spans="1:3">
      <c r="A987" s="6">
        <v>2140128</v>
      </c>
      <c r="B987" s="6" t="s">
        <v>1874</v>
      </c>
      <c r="C987" s="9"/>
    </row>
    <row r="988" customHeight="1" spans="1:3">
      <c r="A988" s="6">
        <v>2140129</v>
      </c>
      <c r="B988" s="6" t="s">
        <v>1875</v>
      </c>
      <c r="C988" s="9"/>
    </row>
    <row r="989" customHeight="1" spans="1:3">
      <c r="A989" s="6">
        <v>2140130</v>
      </c>
      <c r="B989" s="6" t="s">
        <v>1876</v>
      </c>
      <c r="C989" s="9"/>
    </row>
    <row r="990" customHeight="1" spans="1:3">
      <c r="A990" s="6">
        <v>2140131</v>
      </c>
      <c r="B990" s="6" t="s">
        <v>1877</v>
      </c>
      <c r="C990" s="9">
        <v>219</v>
      </c>
    </row>
    <row r="991" customHeight="1" spans="1:3">
      <c r="A991" s="6">
        <v>2140133</v>
      </c>
      <c r="B991" s="6" t="s">
        <v>1878</v>
      </c>
      <c r="C991" s="9"/>
    </row>
    <row r="992" customHeight="1" spans="1:3">
      <c r="A992" s="6">
        <v>2140136</v>
      </c>
      <c r="B992" s="6" t="s">
        <v>1879</v>
      </c>
      <c r="C992" s="9"/>
    </row>
    <row r="993" customHeight="1" spans="1:3">
      <c r="A993" s="6">
        <v>2140138</v>
      </c>
      <c r="B993" s="6" t="s">
        <v>1880</v>
      </c>
      <c r="C993" s="9"/>
    </row>
    <row r="994" customHeight="1" spans="1:3">
      <c r="A994" s="6">
        <v>2140199</v>
      </c>
      <c r="B994" s="6" t="s">
        <v>1881</v>
      </c>
      <c r="C994" s="9">
        <v>2077</v>
      </c>
    </row>
    <row r="995" customHeight="1" spans="1:3">
      <c r="A995" s="6">
        <v>21402</v>
      </c>
      <c r="B995" s="27" t="s">
        <v>1882</v>
      </c>
      <c r="C995" s="8">
        <f>SUM(C996:C1004)</f>
        <v>0</v>
      </c>
    </row>
    <row r="996" customHeight="1" spans="1:3">
      <c r="A996" s="6">
        <v>2140201</v>
      </c>
      <c r="B996" s="6" t="s">
        <v>1149</v>
      </c>
      <c r="C996" s="9"/>
    </row>
    <row r="997" customHeight="1" spans="1:3">
      <c r="A997" s="6">
        <v>2140202</v>
      </c>
      <c r="B997" s="6" t="s">
        <v>1150</v>
      </c>
      <c r="C997" s="9"/>
    </row>
    <row r="998" customHeight="1" spans="1:3">
      <c r="A998" s="6">
        <v>2140203</v>
      </c>
      <c r="B998" s="6" t="s">
        <v>1151</v>
      </c>
      <c r="C998" s="9"/>
    </row>
    <row r="999" customHeight="1" spans="1:3">
      <c r="A999" s="6">
        <v>2140204</v>
      </c>
      <c r="B999" s="6" t="s">
        <v>1883</v>
      </c>
      <c r="C999" s="9"/>
    </row>
    <row r="1000" customHeight="1" spans="1:3">
      <c r="A1000" s="6">
        <v>2140205</v>
      </c>
      <c r="B1000" s="6" t="s">
        <v>1884</v>
      </c>
      <c r="C1000" s="9"/>
    </row>
    <row r="1001" customHeight="1" spans="1:3">
      <c r="A1001" s="6">
        <v>2140206</v>
      </c>
      <c r="B1001" s="6" t="s">
        <v>1885</v>
      </c>
      <c r="C1001" s="9"/>
    </row>
    <row r="1002" customHeight="1" spans="1:3">
      <c r="A1002" s="6">
        <v>2140207</v>
      </c>
      <c r="B1002" s="6" t="s">
        <v>1886</v>
      </c>
      <c r="C1002" s="9"/>
    </row>
    <row r="1003" customHeight="1" spans="1:3">
      <c r="A1003" s="6">
        <v>2140208</v>
      </c>
      <c r="B1003" s="6" t="s">
        <v>1887</v>
      </c>
      <c r="C1003" s="9"/>
    </row>
    <row r="1004" customHeight="1" spans="1:3">
      <c r="A1004" s="6">
        <v>2140299</v>
      </c>
      <c r="B1004" s="6" t="s">
        <v>1888</v>
      </c>
      <c r="C1004" s="9"/>
    </row>
    <row r="1005" customHeight="1" spans="1:3">
      <c r="A1005" s="6">
        <v>21403</v>
      </c>
      <c r="B1005" s="27" t="s">
        <v>1889</v>
      </c>
      <c r="C1005" s="8">
        <f>SUM(C1006:C1014)</f>
        <v>0</v>
      </c>
    </row>
    <row r="1006" customHeight="1" spans="1:3">
      <c r="A1006" s="6">
        <v>2140301</v>
      </c>
      <c r="B1006" s="6" t="s">
        <v>1149</v>
      </c>
      <c r="C1006" s="9"/>
    </row>
    <row r="1007" customHeight="1" spans="1:3">
      <c r="A1007" s="6">
        <v>2140302</v>
      </c>
      <c r="B1007" s="6" t="s">
        <v>1150</v>
      </c>
      <c r="C1007" s="9"/>
    </row>
    <row r="1008" customHeight="1" spans="1:3">
      <c r="A1008" s="6">
        <v>2140303</v>
      </c>
      <c r="B1008" s="6" t="s">
        <v>1151</v>
      </c>
      <c r="C1008" s="9"/>
    </row>
    <row r="1009" customHeight="1" spans="1:3">
      <c r="A1009" s="6">
        <v>2140304</v>
      </c>
      <c r="B1009" s="6" t="s">
        <v>1890</v>
      </c>
      <c r="C1009" s="9"/>
    </row>
    <row r="1010" customHeight="1" spans="1:3">
      <c r="A1010" s="6">
        <v>2140305</v>
      </c>
      <c r="B1010" s="6" t="s">
        <v>1891</v>
      </c>
      <c r="C1010" s="9"/>
    </row>
    <row r="1011" customHeight="1" spans="1:3">
      <c r="A1011" s="6">
        <v>2140306</v>
      </c>
      <c r="B1011" s="6" t="s">
        <v>1892</v>
      </c>
      <c r="C1011" s="9"/>
    </row>
    <row r="1012" customHeight="1" spans="1:3">
      <c r="A1012" s="6">
        <v>2140307</v>
      </c>
      <c r="B1012" s="6" t="s">
        <v>1893</v>
      </c>
      <c r="C1012" s="9"/>
    </row>
    <row r="1013" customHeight="1" spans="1:3">
      <c r="A1013" s="6">
        <v>2140308</v>
      </c>
      <c r="B1013" s="6" t="s">
        <v>1894</v>
      </c>
      <c r="C1013" s="9"/>
    </row>
    <row r="1014" customHeight="1" spans="1:3">
      <c r="A1014" s="6">
        <v>2140399</v>
      </c>
      <c r="B1014" s="6" t="s">
        <v>1895</v>
      </c>
      <c r="C1014" s="9"/>
    </row>
    <row r="1015" customHeight="1" spans="1:3">
      <c r="A1015" s="6">
        <v>21405</v>
      </c>
      <c r="B1015" s="27" t="s">
        <v>1896</v>
      </c>
      <c r="C1015" s="8">
        <f>SUM(C1016:C1021)</f>
        <v>3</v>
      </c>
    </row>
    <row r="1016" customHeight="1" spans="1:3">
      <c r="A1016" s="6">
        <v>2140501</v>
      </c>
      <c r="B1016" s="6" t="s">
        <v>1149</v>
      </c>
      <c r="C1016" s="9">
        <v>3</v>
      </c>
    </row>
    <row r="1017" customHeight="1" spans="1:3">
      <c r="A1017" s="6">
        <v>2140502</v>
      </c>
      <c r="B1017" s="6" t="s">
        <v>1150</v>
      </c>
      <c r="C1017" s="9"/>
    </row>
    <row r="1018" customHeight="1" spans="1:3">
      <c r="A1018" s="6">
        <v>2140503</v>
      </c>
      <c r="B1018" s="6" t="s">
        <v>1151</v>
      </c>
      <c r="C1018" s="9"/>
    </row>
    <row r="1019" customHeight="1" spans="1:3">
      <c r="A1019" s="6">
        <v>2140504</v>
      </c>
      <c r="B1019" s="6" t="s">
        <v>1887</v>
      </c>
      <c r="C1019" s="9"/>
    </row>
    <row r="1020" customHeight="1" spans="1:3">
      <c r="A1020" s="6">
        <v>2140505</v>
      </c>
      <c r="B1020" s="6" t="s">
        <v>1897</v>
      </c>
      <c r="C1020" s="9"/>
    </row>
    <row r="1021" customHeight="1" spans="1:3">
      <c r="A1021" s="6">
        <v>2140599</v>
      </c>
      <c r="B1021" s="6" t="s">
        <v>1898</v>
      </c>
      <c r="C1021" s="9"/>
    </row>
    <row r="1022" customHeight="1" spans="1:3">
      <c r="A1022" s="6">
        <v>21499</v>
      </c>
      <c r="B1022" s="27" t="s">
        <v>1899</v>
      </c>
      <c r="C1022" s="8">
        <f>SUM(C1023:C1024)</f>
        <v>5651</v>
      </c>
    </row>
    <row r="1023" customHeight="1" spans="1:3">
      <c r="A1023" s="6">
        <v>2149901</v>
      </c>
      <c r="B1023" s="6" t="s">
        <v>1900</v>
      </c>
      <c r="C1023" s="9">
        <v>164</v>
      </c>
    </row>
    <row r="1024" customHeight="1" spans="1:3">
      <c r="A1024" s="6">
        <v>2149999</v>
      </c>
      <c r="B1024" s="6" t="s">
        <v>1901</v>
      </c>
      <c r="C1024" s="9">
        <v>5487</v>
      </c>
    </row>
    <row r="1025" customHeight="1" spans="1:3">
      <c r="A1025" s="6">
        <v>215</v>
      </c>
      <c r="B1025" s="27" t="s">
        <v>862</v>
      </c>
      <c r="C1025" s="8">
        <f>SUM(C1026,C1036,C1052,C1057,C1068,C1075,C1083)</f>
        <v>2681</v>
      </c>
    </row>
    <row r="1026" customHeight="1" spans="1:3">
      <c r="A1026" s="6">
        <v>21501</v>
      </c>
      <c r="B1026" s="27" t="s">
        <v>1902</v>
      </c>
      <c r="C1026" s="8">
        <f>SUM(C1027:C1035)</f>
        <v>0</v>
      </c>
    </row>
    <row r="1027" customHeight="1" spans="1:3">
      <c r="A1027" s="6">
        <v>2150101</v>
      </c>
      <c r="B1027" s="6" t="s">
        <v>1149</v>
      </c>
      <c r="C1027" s="9"/>
    </row>
    <row r="1028" customHeight="1" spans="1:3">
      <c r="A1028" s="6">
        <v>2150102</v>
      </c>
      <c r="B1028" s="6" t="s">
        <v>1150</v>
      </c>
      <c r="C1028" s="9"/>
    </row>
    <row r="1029" customHeight="1" spans="1:3">
      <c r="A1029" s="6">
        <v>2150103</v>
      </c>
      <c r="B1029" s="6" t="s">
        <v>1151</v>
      </c>
      <c r="C1029" s="9"/>
    </row>
    <row r="1030" customHeight="1" spans="1:3">
      <c r="A1030" s="6">
        <v>2150104</v>
      </c>
      <c r="B1030" s="6" t="s">
        <v>1903</v>
      </c>
      <c r="C1030" s="9"/>
    </row>
    <row r="1031" customHeight="1" spans="1:3">
      <c r="A1031" s="6">
        <v>2150105</v>
      </c>
      <c r="B1031" s="6" t="s">
        <v>1904</v>
      </c>
      <c r="C1031" s="9"/>
    </row>
    <row r="1032" customHeight="1" spans="1:3">
      <c r="A1032" s="6">
        <v>2150106</v>
      </c>
      <c r="B1032" s="6" t="s">
        <v>1905</v>
      </c>
      <c r="C1032" s="9"/>
    </row>
    <row r="1033" customHeight="1" spans="1:3">
      <c r="A1033" s="6">
        <v>2150107</v>
      </c>
      <c r="B1033" s="6" t="s">
        <v>1906</v>
      </c>
      <c r="C1033" s="9"/>
    </row>
    <row r="1034" customHeight="1" spans="1:3">
      <c r="A1034" s="6">
        <v>2150108</v>
      </c>
      <c r="B1034" s="6" t="s">
        <v>1907</v>
      </c>
      <c r="C1034" s="9"/>
    </row>
    <row r="1035" customHeight="1" spans="1:3">
      <c r="A1035" s="6">
        <v>2150199</v>
      </c>
      <c r="B1035" s="6" t="s">
        <v>1908</v>
      </c>
      <c r="C1035" s="9"/>
    </row>
    <row r="1036" customHeight="1" spans="1:3">
      <c r="A1036" s="6">
        <v>21502</v>
      </c>
      <c r="B1036" s="27" t="s">
        <v>1909</v>
      </c>
      <c r="C1036" s="8">
        <f>SUM(C1037:C1051)</f>
        <v>480</v>
      </c>
    </row>
    <row r="1037" customHeight="1" spans="1:3">
      <c r="A1037" s="6">
        <v>2150201</v>
      </c>
      <c r="B1037" s="6" t="s">
        <v>1149</v>
      </c>
      <c r="C1037" s="9"/>
    </row>
    <row r="1038" customHeight="1" spans="1:3">
      <c r="A1038" s="6">
        <v>2150202</v>
      </c>
      <c r="B1038" s="6" t="s">
        <v>1150</v>
      </c>
      <c r="C1038" s="9"/>
    </row>
    <row r="1039" customHeight="1" spans="1:3">
      <c r="A1039" s="6">
        <v>2150203</v>
      </c>
      <c r="B1039" s="6" t="s">
        <v>1151</v>
      </c>
      <c r="C1039" s="9"/>
    </row>
    <row r="1040" customHeight="1" spans="1:3">
      <c r="A1040" s="6">
        <v>2150204</v>
      </c>
      <c r="B1040" s="6" t="s">
        <v>1910</v>
      </c>
      <c r="C1040" s="9"/>
    </row>
    <row r="1041" customHeight="1" spans="1:3">
      <c r="A1041" s="6">
        <v>2150205</v>
      </c>
      <c r="B1041" s="6" t="s">
        <v>1911</v>
      </c>
      <c r="C1041" s="9"/>
    </row>
    <row r="1042" customHeight="1" spans="1:3">
      <c r="A1042" s="6">
        <v>2150206</v>
      </c>
      <c r="B1042" s="6" t="s">
        <v>1912</v>
      </c>
      <c r="C1042" s="9"/>
    </row>
    <row r="1043" customHeight="1" spans="1:3">
      <c r="A1043" s="6">
        <v>2150207</v>
      </c>
      <c r="B1043" s="6" t="s">
        <v>1913</v>
      </c>
      <c r="C1043" s="9"/>
    </row>
    <row r="1044" customHeight="1" spans="1:3">
      <c r="A1044" s="6">
        <v>2150208</v>
      </c>
      <c r="B1044" s="6" t="s">
        <v>1914</v>
      </c>
      <c r="C1044" s="9"/>
    </row>
    <row r="1045" customHeight="1" spans="1:3">
      <c r="A1045" s="6">
        <v>2150209</v>
      </c>
      <c r="B1045" s="6" t="s">
        <v>1915</v>
      </c>
      <c r="C1045" s="9"/>
    </row>
    <row r="1046" customHeight="1" spans="1:3">
      <c r="A1046" s="6">
        <v>2150210</v>
      </c>
      <c r="B1046" s="6" t="s">
        <v>1916</v>
      </c>
      <c r="C1046" s="9"/>
    </row>
    <row r="1047" customHeight="1" spans="1:3">
      <c r="A1047" s="6">
        <v>2150212</v>
      </c>
      <c r="B1047" s="6" t="s">
        <v>1917</v>
      </c>
      <c r="C1047" s="9"/>
    </row>
    <row r="1048" customHeight="1" spans="1:3">
      <c r="A1048" s="6">
        <v>2150213</v>
      </c>
      <c r="B1048" s="6" t="s">
        <v>1918</v>
      </c>
      <c r="C1048" s="9"/>
    </row>
    <row r="1049" customHeight="1" spans="1:3">
      <c r="A1049" s="6">
        <v>2150214</v>
      </c>
      <c r="B1049" s="6" t="s">
        <v>1919</v>
      </c>
      <c r="C1049" s="9"/>
    </row>
    <row r="1050" customHeight="1" spans="1:3">
      <c r="A1050" s="6">
        <v>2150215</v>
      </c>
      <c r="B1050" s="6" t="s">
        <v>1920</v>
      </c>
      <c r="C1050" s="9"/>
    </row>
    <row r="1051" customHeight="1" spans="1:3">
      <c r="A1051" s="6">
        <v>2150299</v>
      </c>
      <c r="B1051" s="6" t="s">
        <v>1921</v>
      </c>
      <c r="C1051" s="9">
        <v>480</v>
      </c>
    </row>
    <row r="1052" customHeight="1" spans="1:3">
      <c r="A1052" s="6">
        <v>21503</v>
      </c>
      <c r="B1052" s="27" t="s">
        <v>1922</v>
      </c>
      <c r="C1052" s="8">
        <f>SUM(C1053:C1056)</f>
        <v>0</v>
      </c>
    </row>
    <row r="1053" customHeight="1" spans="1:3">
      <c r="A1053" s="6">
        <v>2150301</v>
      </c>
      <c r="B1053" s="6" t="s">
        <v>1149</v>
      </c>
      <c r="C1053" s="9"/>
    </row>
    <row r="1054" customHeight="1" spans="1:3">
      <c r="A1054" s="6">
        <v>2150302</v>
      </c>
      <c r="B1054" s="6" t="s">
        <v>1150</v>
      </c>
      <c r="C1054" s="9"/>
    </row>
    <row r="1055" customHeight="1" spans="1:3">
      <c r="A1055" s="6">
        <v>2150303</v>
      </c>
      <c r="B1055" s="6" t="s">
        <v>1151</v>
      </c>
      <c r="C1055" s="9"/>
    </row>
    <row r="1056" customHeight="1" spans="1:3">
      <c r="A1056" s="6">
        <v>2150399</v>
      </c>
      <c r="B1056" s="6" t="s">
        <v>1923</v>
      </c>
      <c r="C1056" s="9"/>
    </row>
    <row r="1057" customHeight="1" spans="1:3">
      <c r="A1057" s="6">
        <v>21505</v>
      </c>
      <c r="B1057" s="27" t="s">
        <v>1924</v>
      </c>
      <c r="C1057" s="8">
        <f>SUM(C1058:C1067)</f>
        <v>137</v>
      </c>
    </row>
    <row r="1058" customHeight="1" spans="1:3">
      <c r="A1058" s="6">
        <v>2150501</v>
      </c>
      <c r="B1058" s="6" t="s">
        <v>1149</v>
      </c>
      <c r="C1058" s="9"/>
    </row>
    <row r="1059" customHeight="1" spans="1:3">
      <c r="A1059" s="6">
        <v>2150502</v>
      </c>
      <c r="B1059" s="6" t="s">
        <v>1150</v>
      </c>
      <c r="C1059" s="9">
        <v>124</v>
      </c>
    </row>
    <row r="1060" customHeight="1" spans="1:3">
      <c r="A1060" s="6">
        <v>2150503</v>
      </c>
      <c r="B1060" s="6" t="s">
        <v>1151</v>
      </c>
      <c r="C1060" s="9"/>
    </row>
    <row r="1061" customHeight="1" spans="1:3">
      <c r="A1061" s="6">
        <v>2150505</v>
      </c>
      <c r="B1061" s="6" t="s">
        <v>1925</v>
      </c>
      <c r="C1061" s="9"/>
    </row>
    <row r="1062" customHeight="1" spans="1:3">
      <c r="A1062" s="6">
        <v>2150507</v>
      </c>
      <c r="B1062" s="6" t="s">
        <v>1926</v>
      </c>
      <c r="C1062" s="9"/>
    </row>
    <row r="1063" customHeight="1" spans="1:3">
      <c r="A1063" s="6">
        <v>2150508</v>
      </c>
      <c r="B1063" s="6" t="s">
        <v>1927</v>
      </c>
      <c r="C1063" s="9"/>
    </row>
    <row r="1064" customHeight="1" spans="1:3">
      <c r="A1064" s="6">
        <v>2150516</v>
      </c>
      <c r="B1064" s="6" t="s">
        <v>1928</v>
      </c>
      <c r="C1064" s="9"/>
    </row>
    <row r="1065" customHeight="1" spans="1:3">
      <c r="A1065" s="6">
        <v>2150517</v>
      </c>
      <c r="B1065" s="6" t="s">
        <v>1929</v>
      </c>
      <c r="C1065" s="9">
        <v>13</v>
      </c>
    </row>
    <row r="1066" customHeight="1" spans="1:3">
      <c r="A1066" s="6">
        <v>2150550</v>
      </c>
      <c r="B1066" s="6" t="s">
        <v>1158</v>
      </c>
      <c r="C1066" s="9"/>
    </row>
    <row r="1067" customHeight="1" spans="1:3">
      <c r="A1067" s="6">
        <v>2150599</v>
      </c>
      <c r="B1067" s="6" t="s">
        <v>1930</v>
      </c>
      <c r="C1067" s="9"/>
    </row>
    <row r="1068" customHeight="1" spans="1:3">
      <c r="A1068" s="6">
        <v>21507</v>
      </c>
      <c r="B1068" s="27" t="s">
        <v>1931</v>
      </c>
      <c r="C1068" s="8">
        <f>SUM(C1069:C1074)</f>
        <v>0</v>
      </c>
    </row>
    <row r="1069" customHeight="1" spans="1:3">
      <c r="A1069" s="6">
        <v>2150701</v>
      </c>
      <c r="B1069" s="6" t="s">
        <v>1149</v>
      </c>
      <c r="C1069" s="9"/>
    </row>
    <row r="1070" customHeight="1" spans="1:3">
      <c r="A1070" s="6">
        <v>2150702</v>
      </c>
      <c r="B1070" s="6" t="s">
        <v>1150</v>
      </c>
      <c r="C1070" s="9"/>
    </row>
    <row r="1071" customHeight="1" spans="1:3">
      <c r="A1071" s="6">
        <v>2150703</v>
      </c>
      <c r="B1071" s="6" t="s">
        <v>1151</v>
      </c>
      <c r="C1071" s="9"/>
    </row>
    <row r="1072" customHeight="1" spans="1:3">
      <c r="A1072" s="6">
        <v>2150704</v>
      </c>
      <c r="B1072" s="6" t="s">
        <v>1932</v>
      </c>
      <c r="C1072" s="9"/>
    </row>
    <row r="1073" customHeight="1" spans="1:3">
      <c r="A1073" s="6">
        <v>2150705</v>
      </c>
      <c r="B1073" s="6" t="s">
        <v>1933</v>
      </c>
      <c r="C1073" s="9"/>
    </row>
    <row r="1074" customHeight="1" spans="1:3">
      <c r="A1074" s="6">
        <v>2150799</v>
      </c>
      <c r="B1074" s="6" t="s">
        <v>1934</v>
      </c>
      <c r="C1074" s="9"/>
    </row>
    <row r="1075" customHeight="1" spans="1:3">
      <c r="A1075" s="6">
        <v>21508</v>
      </c>
      <c r="B1075" s="27" t="s">
        <v>1935</v>
      </c>
      <c r="C1075" s="8">
        <f>SUM(C1076:C1082)</f>
        <v>40</v>
      </c>
    </row>
    <row r="1076" customHeight="1" spans="1:3">
      <c r="A1076" s="6">
        <v>2150801</v>
      </c>
      <c r="B1076" s="6" t="s">
        <v>1149</v>
      </c>
      <c r="C1076" s="9"/>
    </row>
    <row r="1077" customHeight="1" spans="1:3">
      <c r="A1077" s="6">
        <v>2150802</v>
      </c>
      <c r="B1077" s="6" t="s">
        <v>1150</v>
      </c>
      <c r="C1077" s="9"/>
    </row>
    <row r="1078" customHeight="1" spans="1:3">
      <c r="A1078" s="6">
        <v>2150803</v>
      </c>
      <c r="B1078" s="6" t="s">
        <v>1151</v>
      </c>
      <c r="C1078" s="9"/>
    </row>
    <row r="1079" customHeight="1" spans="1:3">
      <c r="A1079" s="6">
        <v>2150804</v>
      </c>
      <c r="B1079" s="6" t="s">
        <v>1936</v>
      </c>
      <c r="C1079" s="9"/>
    </row>
    <row r="1080" customHeight="1" spans="1:3">
      <c r="A1080" s="6">
        <v>2150805</v>
      </c>
      <c r="B1080" s="6" t="s">
        <v>1937</v>
      </c>
      <c r="C1080" s="9">
        <v>40</v>
      </c>
    </row>
    <row r="1081" customHeight="1" spans="1:3">
      <c r="A1081" s="6">
        <v>2150806</v>
      </c>
      <c r="B1081" s="6" t="s">
        <v>1938</v>
      </c>
      <c r="C1081" s="9"/>
    </row>
    <row r="1082" customHeight="1" spans="1:3">
      <c r="A1082" s="6">
        <v>2150899</v>
      </c>
      <c r="B1082" s="6" t="s">
        <v>1939</v>
      </c>
      <c r="C1082" s="9"/>
    </row>
    <row r="1083" customHeight="1" spans="1:3">
      <c r="A1083" s="6">
        <v>21599</v>
      </c>
      <c r="B1083" s="27" t="s">
        <v>1940</v>
      </c>
      <c r="C1083" s="8">
        <f>SUM(C1084:C1088)</f>
        <v>2024</v>
      </c>
    </row>
    <row r="1084" customHeight="1" spans="1:3">
      <c r="A1084" s="6">
        <v>2159901</v>
      </c>
      <c r="B1084" s="6" t="s">
        <v>1941</v>
      </c>
      <c r="C1084" s="9"/>
    </row>
    <row r="1085" customHeight="1" spans="1:3">
      <c r="A1085" s="6">
        <v>2159904</v>
      </c>
      <c r="B1085" s="6" t="s">
        <v>1942</v>
      </c>
      <c r="C1085" s="9"/>
    </row>
    <row r="1086" customHeight="1" spans="1:3">
      <c r="A1086" s="6">
        <v>2159905</v>
      </c>
      <c r="B1086" s="6" t="s">
        <v>1943</v>
      </c>
      <c r="C1086" s="9"/>
    </row>
    <row r="1087" customHeight="1" spans="1:3">
      <c r="A1087" s="6">
        <v>2159906</v>
      </c>
      <c r="B1087" s="6" t="s">
        <v>1944</v>
      </c>
      <c r="C1087" s="9"/>
    </row>
    <row r="1088" customHeight="1" spans="1:3">
      <c r="A1088" s="6">
        <v>2159999</v>
      </c>
      <c r="B1088" s="6" t="s">
        <v>1945</v>
      </c>
      <c r="C1088" s="9">
        <v>2024</v>
      </c>
    </row>
    <row r="1089" customHeight="1" spans="1:3">
      <c r="A1089" s="6">
        <v>216</v>
      </c>
      <c r="B1089" s="27" t="s">
        <v>1946</v>
      </c>
      <c r="C1089" s="8">
        <f>SUM(C1090,C1100,C1106)</f>
        <v>3492</v>
      </c>
    </row>
    <row r="1090" customHeight="1" spans="1:3">
      <c r="A1090" s="6">
        <v>21602</v>
      </c>
      <c r="B1090" s="27" t="s">
        <v>1947</v>
      </c>
      <c r="C1090" s="8">
        <f>SUM(C1091:C1099)</f>
        <v>3278</v>
      </c>
    </row>
    <row r="1091" customHeight="1" spans="1:3">
      <c r="A1091" s="6">
        <v>2160201</v>
      </c>
      <c r="B1091" s="6" t="s">
        <v>1149</v>
      </c>
      <c r="C1091" s="9">
        <v>1050</v>
      </c>
    </row>
    <row r="1092" customHeight="1" spans="1:3">
      <c r="A1092" s="6">
        <v>2160202</v>
      </c>
      <c r="B1092" s="6" t="s">
        <v>1150</v>
      </c>
      <c r="C1092" s="9">
        <v>1081</v>
      </c>
    </row>
    <row r="1093" customHeight="1" spans="1:3">
      <c r="A1093" s="6">
        <v>2160203</v>
      </c>
      <c r="B1093" s="6" t="s">
        <v>1151</v>
      </c>
      <c r="C1093" s="9"/>
    </row>
    <row r="1094" customHeight="1" spans="1:3">
      <c r="A1094" s="6">
        <v>2160216</v>
      </c>
      <c r="B1094" s="6" t="s">
        <v>1948</v>
      </c>
      <c r="C1094" s="9"/>
    </row>
    <row r="1095" customHeight="1" spans="1:3">
      <c r="A1095" s="6">
        <v>2160217</v>
      </c>
      <c r="B1095" s="6" t="s">
        <v>1949</v>
      </c>
      <c r="C1095" s="9"/>
    </row>
    <row r="1096" customHeight="1" spans="1:3">
      <c r="A1096" s="6">
        <v>2160218</v>
      </c>
      <c r="B1096" s="6" t="s">
        <v>1950</v>
      </c>
      <c r="C1096" s="9"/>
    </row>
    <row r="1097" customHeight="1" spans="1:3">
      <c r="A1097" s="6">
        <v>2160219</v>
      </c>
      <c r="B1097" s="6" t="s">
        <v>1951</v>
      </c>
      <c r="C1097" s="9"/>
    </row>
    <row r="1098" customHeight="1" spans="1:3">
      <c r="A1098" s="6">
        <v>2160250</v>
      </c>
      <c r="B1098" s="6" t="s">
        <v>1158</v>
      </c>
      <c r="C1098" s="9">
        <v>160</v>
      </c>
    </row>
    <row r="1099" customHeight="1" spans="1:3">
      <c r="A1099" s="6">
        <v>2160299</v>
      </c>
      <c r="B1099" s="6" t="s">
        <v>1952</v>
      </c>
      <c r="C1099" s="9">
        <v>987</v>
      </c>
    </row>
    <row r="1100" customHeight="1" spans="1:3">
      <c r="A1100" s="6">
        <v>21606</v>
      </c>
      <c r="B1100" s="27" t="s">
        <v>1953</v>
      </c>
      <c r="C1100" s="8">
        <f>SUM(C1101:C1105)</f>
        <v>214</v>
      </c>
    </row>
    <row r="1101" customHeight="1" spans="1:3">
      <c r="A1101" s="6">
        <v>2160601</v>
      </c>
      <c r="B1101" s="6" t="s">
        <v>1149</v>
      </c>
      <c r="C1101" s="9"/>
    </row>
    <row r="1102" customHeight="1" spans="1:3">
      <c r="A1102" s="6">
        <v>2160602</v>
      </c>
      <c r="B1102" s="6" t="s">
        <v>1150</v>
      </c>
      <c r="C1102" s="9"/>
    </row>
    <row r="1103" customHeight="1" spans="1:3">
      <c r="A1103" s="6">
        <v>2160603</v>
      </c>
      <c r="B1103" s="6" t="s">
        <v>1151</v>
      </c>
      <c r="C1103" s="9"/>
    </row>
    <row r="1104" customHeight="1" spans="1:3">
      <c r="A1104" s="6">
        <v>2160607</v>
      </c>
      <c r="B1104" s="6" t="s">
        <v>1954</v>
      </c>
      <c r="C1104" s="9"/>
    </row>
    <row r="1105" customHeight="1" spans="1:3">
      <c r="A1105" s="6">
        <v>2160699</v>
      </c>
      <c r="B1105" s="6" t="s">
        <v>1955</v>
      </c>
      <c r="C1105" s="9">
        <v>214</v>
      </c>
    </row>
    <row r="1106" customHeight="1" spans="1:3">
      <c r="A1106" s="6">
        <v>21699</v>
      </c>
      <c r="B1106" s="27" t="s">
        <v>1956</v>
      </c>
      <c r="C1106" s="8">
        <f>SUM(C1107:C1108)</f>
        <v>0</v>
      </c>
    </row>
    <row r="1107" customHeight="1" spans="1:3">
      <c r="A1107" s="6">
        <v>2169901</v>
      </c>
      <c r="B1107" s="6" t="s">
        <v>1957</v>
      </c>
      <c r="C1107" s="9"/>
    </row>
    <row r="1108" customHeight="1" spans="1:3">
      <c r="A1108" s="6">
        <v>2169999</v>
      </c>
      <c r="B1108" s="6" t="s">
        <v>1958</v>
      </c>
      <c r="C1108" s="9"/>
    </row>
    <row r="1109" customHeight="1" spans="1:3">
      <c r="A1109" s="6">
        <v>217</v>
      </c>
      <c r="B1109" s="27" t="s">
        <v>1959</v>
      </c>
      <c r="C1109" s="8">
        <f>SUM(C1110,C1117,C1127,C1133,C1136)</f>
        <v>241</v>
      </c>
    </row>
    <row r="1110" customHeight="1" spans="1:3">
      <c r="A1110" s="6">
        <v>21701</v>
      </c>
      <c r="B1110" s="27" t="s">
        <v>1960</v>
      </c>
      <c r="C1110" s="8">
        <f>SUM(C1111:C1116)</f>
        <v>0</v>
      </c>
    </row>
    <row r="1111" customHeight="1" spans="1:3">
      <c r="A1111" s="6">
        <v>2170101</v>
      </c>
      <c r="B1111" s="6" t="s">
        <v>1149</v>
      </c>
      <c r="C1111" s="9"/>
    </row>
    <row r="1112" customHeight="1" spans="1:3">
      <c r="A1112" s="6">
        <v>2170102</v>
      </c>
      <c r="B1112" s="6" t="s">
        <v>1150</v>
      </c>
      <c r="C1112" s="9"/>
    </row>
    <row r="1113" customHeight="1" spans="1:3">
      <c r="A1113" s="6">
        <v>2170103</v>
      </c>
      <c r="B1113" s="6" t="s">
        <v>1151</v>
      </c>
      <c r="C1113" s="9"/>
    </row>
    <row r="1114" customHeight="1" spans="1:3">
      <c r="A1114" s="6">
        <v>2170104</v>
      </c>
      <c r="B1114" s="6" t="s">
        <v>1961</v>
      </c>
      <c r="C1114" s="9"/>
    </row>
    <row r="1115" customHeight="1" spans="1:3">
      <c r="A1115" s="6">
        <v>2170150</v>
      </c>
      <c r="B1115" s="6" t="s">
        <v>1158</v>
      </c>
      <c r="C1115" s="9"/>
    </row>
    <row r="1116" customHeight="1" spans="1:3">
      <c r="A1116" s="6">
        <v>2170199</v>
      </c>
      <c r="B1116" s="6" t="s">
        <v>1962</v>
      </c>
      <c r="C1116" s="9"/>
    </row>
    <row r="1117" customHeight="1" spans="1:3">
      <c r="A1117" s="6">
        <v>21702</v>
      </c>
      <c r="B1117" s="27" t="s">
        <v>1963</v>
      </c>
      <c r="C1117" s="8">
        <f>SUM(C1118:C1126)</f>
        <v>0</v>
      </c>
    </row>
    <row r="1118" customHeight="1" spans="1:3">
      <c r="A1118" s="6">
        <v>2170201</v>
      </c>
      <c r="B1118" s="6" t="s">
        <v>1964</v>
      </c>
      <c r="C1118" s="9"/>
    </row>
    <row r="1119" customHeight="1" spans="1:3">
      <c r="A1119" s="6">
        <v>2170202</v>
      </c>
      <c r="B1119" s="6" t="s">
        <v>1965</v>
      </c>
      <c r="C1119" s="9"/>
    </row>
    <row r="1120" customHeight="1" spans="1:3">
      <c r="A1120" s="6">
        <v>2170203</v>
      </c>
      <c r="B1120" s="6" t="s">
        <v>1966</v>
      </c>
      <c r="C1120" s="9"/>
    </row>
    <row r="1121" customHeight="1" spans="1:3">
      <c r="A1121" s="6">
        <v>2170204</v>
      </c>
      <c r="B1121" s="6" t="s">
        <v>1967</v>
      </c>
      <c r="C1121" s="9"/>
    </row>
    <row r="1122" customHeight="1" spans="1:3">
      <c r="A1122" s="6">
        <v>2170205</v>
      </c>
      <c r="B1122" s="6" t="s">
        <v>1968</v>
      </c>
      <c r="C1122" s="9"/>
    </row>
    <row r="1123" customHeight="1" spans="1:3">
      <c r="A1123" s="6">
        <v>2170206</v>
      </c>
      <c r="B1123" s="6" t="s">
        <v>1969</v>
      </c>
      <c r="C1123" s="9"/>
    </row>
    <row r="1124" customHeight="1" spans="1:3">
      <c r="A1124" s="6">
        <v>2170207</v>
      </c>
      <c r="B1124" s="6" t="s">
        <v>1970</v>
      </c>
      <c r="C1124" s="9"/>
    </row>
    <row r="1125" customHeight="1" spans="1:3">
      <c r="A1125" s="6">
        <v>2170208</v>
      </c>
      <c r="B1125" s="6" t="s">
        <v>1971</v>
      </c>
      <c r="C1125" s="9"/>
    </row>
    <row r="1126" customHeight="1" spans="1:3">
      <c r="A1126" s="6">
        <v>2170299</v>
      </c>
      <c r="B1126" s="6" t="s">
        <v>1972</v>
      </c>
      <c r="C1126" s="9"/>
    </row>
    <row r="1127" customHeight="1" spans="1:3">
      <c r="A1127" s="6">
        <v>21703</v>
      </c>
      <c r="B1127" s="27" t="s">
        <v>1973</v>
      </c>
      <c r="C1127" s="8">
        <f>SUM(C1128:C1132)</f>
        <v>241</v>
      </c>
    </row>
    <row r="1128" customHeight="1" spans="1:3">
      <c r="A1128" s="6">
        <v>2170301</v>
      </c>
      <c r="B1128" s="6" t="s">
        <v>1974</v>
      </c>
      <c r="C1128" s="9"/>
    </row>
    <row r="1129" customHeight="1" spans="1:3">
      <c r="A1129" s="6">
        <v>2170302</v>
      </c>
      <c r="B1129" s="6" t="s">
        <v>1975</v>
      </c>
      <c r="C1129" s="9"/>
    </row>
    <row r="1130" customHeight="1" spans="1:3">
      <c r="A1130" s="6">
        <v>2170303</v>
      </c>
      <c r="B1130" s="6" t="s">
        <v>1976</v>
      </c>
      <c r="C1130" s="9"/>
    </row>
    <row r="1131" customHeight="1" spans="1:3">
      <c r="A1131" s="6">
        <v>2170304</v>
      </c>
      <c r="B1131" s="6" t="s">
        <v>1977</v>
      </c>
      <c r="C1131" s="9"/>
    </row>
    <row r="1132" customHeight="1" spans="1:3">
      <c r="A1132" s="6">
        <v>2170399</v>
      </c>
      <c r="B1132" s="6" t="s">
        <v>1978</v>
      </c>
      <c r="C1132" s="9">
        <v>241</v>
      </c>
    </row>
    <row r="1133" customHeight="1" spans="1:3">
      <c r="A1133" s="6">
        <v>21704</v>
      </c>
      <c r="B1133" s="27" t="s">
        <v>1979</v>
      </c>
      <c r="C1133" s="8">
        <f>SUM(C1134:C1135)</f>
        <v>0</v>
      </c>
    </row>
    <row r="1134" customHeight="1" spans="1:3">
      <c r="A1134" s="6">
        <v>2170401</v>
      </c>
      <c r="B1134" s="6" t="s">
        <v>1980</v>
      </c>
      <c r="C1134" s="9"/>
    </row>
    <row r="1135" customHeight="1" spans="1:3">
      <c r="A1135" s="6">
        <v>2170499</v>
      </c>
      <c r="B1135" s="6" t="s">
        <v>1981</v>
      </c>
      <c r="C1135" s="9"/>
    </row>
    <row r="1136" customHeight="1" spans="1:3">
      <c r="A1136" s="6">
        <v>21799</v>
      </c>
      <c r="B1136" s="27" t="s">
        <v>1982</v>
      </c>
      <c r="C1136" s="8">
        <f>SUM(C1137:C1138)</f>
        <v>0</v>
      </c>
    </row>
    <row r="1137" customHeight="1" spans="1:3">
      <c r="A1137" s="6">
        <v>2179902</v>
      </c>
      <c r="B1137" s="6" t="s">
        <v>1983</v>
      </c>
      <c r="C1137" s="9"/>
    </row>
    <row r="1138" customHeight="1" spans="1:3">
      <c r="A1138" s="6">
        <v>2179999</v>
      </c>
      <c r="B1138" s="6" t="s">
        <v>1984</v>
      </c>
      <c r="C1138" s="9"/>
    </row>
    <row r="1139" customHeight="1" spans="1:3">
      <c r="A1139" s="6">
        <v>219</v>
      </c>
      <c r="B1139" s="27" t="s">
        <v>1985</v>
      </c>
      <c r="C1139" s="8">
        <f>SUM(C1140:C1148)</f>
        <v>0</v>
      </c>
    </row>
    <row r="1140" customHeight="1" spans="1:3">
      <c r="A1140" s="6">
        <v>21901</v>
      </c>
      <c r="B1140" s="27" t="s">
        <v>1986</v>
      </c>
      <c r="C1140" s="9"/>
    </row>
    <row r="1141" customHeight="1" spans="1:3">
      <c r="A1141" s="6">
        <v>21902</v>
      </c>
      <c r="B1141" s="27" t="s">
        <v>1987</v>
      </c>
      <c r="C1141" s="9"/>
    </row>
    <row r="1142" customHeight="1" spans="1:3">
      <c r="A1142" s="6">
        <v>21903</v>
      </c>
      <c r="B1142" s="27" t="s">
        <v>1988</v>
      </c>
      <c r="C1142" s="9"/>
    </row>
    <row r="1143" customHeight="1" spans="1:3">
      <c r="A1143" s="6">
        <v>21904</v>
      </c>
      <c r="B1143" s="27" t="s">
        <v>1989</v>
      </c>
      <c r="C1143" s="9"/>
    </row>
    <row r="1144" customHeight="1" spans="1:3">
      <c r="A1144" s="6">
        <v>21905</v>
      </c>
      <c r="B1144" s="27" t="s">
        <v>1990</v>
      </c>
      <c r="C1144" s="9"/>
    </row>
    <row r="1145" customHeight="1" spans="1:3">
      <c r="A1145" s="6">
        <v>21906</v>
      </c>
      <c r="B1145" s="27" t="s">
        <v>1773</v>
      </c>
      <c r="C1145" s="9"/>
    </row>
    <row r="1146" customHeight="1" spans="1:3">
      <c r="A1146" s="6">
        <v>21907</v>
      </c>
      <c r="B1146" s="27" t="s">
        <v>1991</v>
      </c>
      <c r="C1146" s="9"/>
    </row>
    <row r="1147" customHeight="1" spans="1:3">
      <c r="A1147" s="6">
        <v>21908</v>
      </c>
      <c r="B1147" s="27" t="s">
        <v>1992</v>
      </c>
      <c r="C1147" s="9"/>
    </row>
    <row r="1148" customHeight="1" spans="1:3">
      <c r="A1148" s="6">
        <v>21999</v>
      </c>
      <c r="B1148" s="27" t="s">
        <v>1993</v>
      </c>
      <c r="C1148" s="9"/>
    </row>
    <row r="1149" customHeight="1" spans="1:3">
      <c r="A1149" s="6">
        <v>220</v>
      </c>
      <c r="B1149" s="27" t="s">
        <v>863</v>
      </c>
      <c r="C1149" s="8">
        <f>SUM(C1150,C1177,C1192)</f>
        <v>7436</v>
      </c>
    </row>
    <row r="1150" customHeight="1" spans="1:3">
      <c r="A1150" s="6">
        <v>22001</v>
      </c>
      <c r="B1150" s="27" t="s">
        <v>1994</v>
      </c>
      <c r="C1150" s="8">
        <f>SUM(C1151:C1176)</f>
        <v>6003</v>
      </c>
    </row>
    <row r="1151" customHeight="1" spans="1:3">
      <c r="A1151" s="6">
        <v>2200101</v>
      </c>
      <c r="B1151" s="6" t="s">
        <v>1149</v>
      </c>
      <c r="C1151" s="9">
        <v>1790</v>
      </c>
    </row>
    <row r="1152" customHeight="1" spans="1:3">
      <c r="A1152" s="6">
        <v>2200102</v>
      </c>
      <c r="B1152" s="6" t="s">
        <v>1150</v>
      </c>
      <c r="C1152" s="9">
        <v>824</v>
      </c>
    </row>
    <row r="1153" customHeight="1" spans="1:3">
      <c r="A1153" s="6">
        <v>2200103</v>
      </c>
      <c r="B1153" s="6" t="s">
        <v>1151</v>
      </c>
      <c r="C1153" s="9"/>
    </row>
    <row r="1154" customHeight="1" spans="1:3">
      <c r="A1154" s="6">
        <v>2200104</v>
      </c>
      <c r="B1154" s="6" t="s">
        <v>1995</v>
      </c>
      <c r="C1154" s="9"/>
    </row>
    <row r="1155" customHeight="1" spans="1:3">
      <c r="A1155" s="6">
        <v>2200106</v>
      </c>
      <c r="B1155" s="6" t="s">
        <v>1996</v>
      </c>
      <c r="C1155" s="9">
        <v>9</v>
      </c>
    </row>
    <row r="1156" customHeight="1" spans="1:3">
      <c r="A1156" s="6">
        <v>2200107</v>
      </c>
      <c r="B1156" s="6" t="s">
        <v>1997</v>
      </c>
      <c r="C1156" s="9"/>
    </row>
    <row r="1157" customHeight="1" spans="1:3">
      <c r="A1157" s="6">
        <v>2200108</v>
      </c>
      <c r="B1157" s="6" t="s">
        <v>1998</v>
      </c>
      <c r="C1157" s="9"/>
    </row>
    <row r="1158" customHeight="1" spans="1:3">
      <c r="A1158" s="6">
        <v>2200109</v>
      </c>
      <c r="B1158" s="6" t="s">
        <v>1999</v>
      </c>
      <c r="C1158" s="9"/>
    </row>
    <row r="1159" customHeight="1" spans="1:3">
      <c r="A1159" s="6">
        <v>2200112</v>
      </c>
      <c r="B1159" s="6" t="s">
        <v>2000</v>
      </c>
      <c r="C1159" s="9"/>
    </row>
    <row r="1160" customHeight="1" spans="1:3">
      <c r="A1160" s="6">
        <v>2200113</v>
      </c>
      <c r="B1160" s="6" t="s">
        <v>2001</v>
      </c>
      <c r="C1160" s="9"/>
    </row>
    <row r="1161" customHeight="1" spans="1:3">
      <c r="A1161" s="6">
        <v>2200114</v>
      </c>
      <c r="B1161" s="6" t="s">
        <v>2002</v>
      </c>
      <c r="C1161" s="9"/>
    </row>
    <row r="1162" customHeight="1" spans="1:3">
      <c r="A1162" s="6">
        <v>2200115</v>
      </c>
      <c r="B1162" s="6" t="s">
        <v>2003</v>
      </c>
      <c r="C1162" s="9"/>
    </row>
    <row r="1163" customHeight="1" spans="1:3">
      <c r="A1163" s="6">
        <v>2200116</v>
      </c>
      <c r="B1163" s="6" t="s">
        <v>2004</v>
      </c>
      <c r="C1163" s="9"/>
    </row>
    <row r="1164" customHeight="1" spans="1:3">
      <c r="A1164" s="6">
        <v>2200119</v>
      </c>
      <c r="B1164" s="6" t="s">
        <v>2005</v>
      </c>
      <c r="C1164" s="9"/>
    </row>
    <row r="1165" customHeight="1" spans="1:3">
      <c r="A1165" s="6">
        <v>2200120</v>
      </c>
      <c r="B1165" s="6" t="s">
        <v>2006</v>
      </c>
      <c r="C1165" s="9"/>
    </row>
    <row r="1166" customHeight="1" spans="1:3">
      <c r="A1166" s="6">
        <v>2200121</v>
      </c>
      <c r="B1166" s="6" t="s">
        <v>2007</v>
      </c>
      <c r="C1166" s="9"/>
    </row>
    <row r="1167" customHeight="1" spans="1:3">
      <c r="A1167" s="6">
        <v>2200122</v>
      </c>
      <c r="B1167" s="6" t="s">
        <v>2008</v>
      </c>
      <c r="C1167" s="9"/>
    </row>
    <row r="1168" customHeight="1" spans="1:3">
      <c r="A1168" s="6">
        <v>2200123</v>
      </c>
      <c r="B1168" s="6" t="s">
        <v>2009</v>
      </c>
      <c r="C1168" s="9"/>
    </row>
    <row r="1169" customHeight="1" spans="1:3">
      <c r="A1169" s="6">
        <v>2200124</v>
      </c>
      <c r="B1169" s="6" t="s">
        <v>2010</v>
      </c>
      <c r="C1169" s="9"/>
    </row>
    <row r="1170" customHeight="1" spans="1:3">
      <c r="A1170" s="6">
        <v>2200125</v>
      </c>
      <c r="B1170" s="6" t="s">
        <v>2011</v>
      </c>
      <c r="C1170" s="9"/>
    </row>
    <row r="1171" customHeight="1" spans="1:3">
      <c r="A1171" s="6">
        <v>2200126</v>
      </c>
      <c r="B1171" s="6" t="s">
        <v>2012</v>
      </c>
      <c r="C1171" s="9"/>
    </row>
    <row r="1172" customHeight="1" spans="1:3">
      <c r="A1172" s="6">
        <v>2200127</v>
      </c>
      <c r="B1172" s="6" t="s">
        <v>2013</v>
      </c>
      <c r="C1172" s="9"/>
    </row>
    <row r="1173" customHeight="1" spans="1:3">
      <c r="A1173" s="6">
        <v>2200128</v>
      </c>
      <c r="B1173" s="6" t="s">
        <v>2014</v>
      </c>
      <c r="C1173" s="9"/>
    </row>
    <row r="1174" customHeight="1" spans="1:3">
      <c r="A1174" s="6">
        <v>2200129</v>
      </c>
      <c r="B1174" s="6" t="s">
        <v>2015</v>
      </c>
      <c r="C1174" s="9"/>
    </row>
    <row r="1175" customHeight="1" spans="1:3">
      <c r="A1175" s="6">
        <v>2200150</v>
      </c>
      <c r="B1175" s="6" t="s">
        <v>1158</v>
      </c>
      <c r="C1175" s="9">
        <v>16</v>
      </c>
    </row>
    <row r="1176" customHeight="1" spans="1:3">
      <c r="A1176" s="6">
        <v>2200199</v>
      </c>
      <c r="B1176" s="6" t="s">
        <v>2016</v>
      </c>
      <c r="C1176" s="9">
        <v>3364</v>
      </c>
    </row>
    <row r="1177" customHeight="1" spans="1:3">
      <c r="A1177" s="6">
        <v>22005</v>
      </c>
      <c r="B1177" s="27" t="s">
        <v>2017</v>
      </c>
      <c r="C1177" s="8">
        <f>SUM(C1178:C1191)</f>
        <v>182</v>
      </c>
    </row>
    <row r="1178" customHeight="1" spans="1:3">
      <c r="A1178" s="6">
        <v>2200501</v>
      </c>
      <c r="B1178" s="6" t="s">
        <v>1149</v>
      </c>
      <c r="C1178" s="9">
        <v>4</v>
      </c>
    </row>
    <row r="1179" customHeight="1" spans="1:3">
      <c r="A1179" s="6">
        <v>2200502</v>
      </c>
      <c r="B1179" s="6" t="s">
        <v>1150</v>
      </c>
      <c r="C1179" s="9">
        <v>108</v>
      </c>
    </row>
    <row r="1180" customHeight="1" spans="1:3">
      <c r="A1180" s="6">
        <v>2200503</v>
      </c>
      <c r="B1180" s="6" t="s">
        <v>1151</v>
      </c>
      <c r="C1180" s="9"/>
    </row>
    <row r="1181" customHeight="1" spans="1:3">
      <c r="A1181" s="6">
        <v>2200504</v>
      </c>
      <c r="B1181" s="6" t="s">
        <v>2018</v>
      </c>
      <c r="C1181" s="9"/>
    </row>
    <row r="1182" customHeight="1" spans="1:3">
      <c r="A1182" s="6">
        <v>2200506</v>
      </c>
      <c r="B1182" s="6" t="s">
        <v>2019</v>
      </c>
      <c r="C1182" s="9"/>
    </row>
    <row r="1183" customHeight="1" spans="1:3">
      <c r="A1183" s="6">
        <v>2200507</v>
      </c>
      <c r="B1183" s="6" t="s">
        <v>2020</v>
      </c>
      <c r="C1183" s="9"/>
    </row>
    <row r="1184" customHeight="1" spans="1:3">
      <c r="A1184" s="6">
        <v>2200508</v>
      </c>
      <c r="B1184" s="6" t="s">
        <v>2021</v>
      </c>
      <c r="C1184" s="9"/>
    </row>
    <row r="1185" customHeight="1" spans="1:3">
      <c r="A1185" s="6">
        <v>2200509</v>
      </c>
      <c r="B1185" s="6" t="s">
        <v>2022</v>
      </c>
      <c r="C1185" s="9"/>
    </row>
    <row r="1186" customHeight="1" spans="1:3">
      <c r="A1186" s="6">
        <v>2200510</v>
      </c>
      <c r="B1186" s="6" t="s">
        <v>2023</v>
      </c>
      <c r="C1186" s="9"/>
    </row>
    <row r="1187" customHeight="1" spans="1:3">
      <c r="A1187" s="6">
        <v>2200511</v>
      </c>
      <c r="B1187" s="6" t="s">
        <v>2024</v>
      </c>
      <c r="C1187" s="9"/>
    </row>
    <row r="1188" customHeight="1" spans="1:3">
      <c r="A1188" s="6">
        <v>2200512</v>
      </c>
      <c r="B1188" s="6" t="s">
        <v>2025</v>
      </c>
      <c r="C1188" s="9"/>
    </row>
    <row r="1189" customHeight="1" spans="1:3">
      <c r="A1189" s="6">
        <v>2200513</v>
      </c>
      <c r="B1189" s="6" t="s">
        <v>2026</v>
      </c>
      <c r="C1189" s="9"/>
    </row>
    <row r="1190" customHeight="1" spans="1:3">
      <c r="A1190" s="6">
        <v>2200514</v>
      </c>
      <c r="B1190" s="6" t="s">
        <v>2027</v>
      </c>
      <c r="C1190" s="9"/>
    </row>
    <row r="1191" customHeight="1" spans="1:3">
      <c r="A1191" s="6">
        <v>2200599</v>
      </c>
      <c r="B1191" s="6" t="s">
        <v>2028</v>
      </c>
      <c r="C1191" s="9">
        <v>70</v>
      </c>
    </row>
    <row r="1192" customHeight="1" spans="1:3">
      <c r="A1192" s="6">
        <v>22099</v>
      </c>
      <c r="B1192" s="27" t="s">
        <v>2029</v>
      </c>
      <c r="C1192" s="8">
        <f>C1193</f>
        <v>1251</v>
      </c>
    </row>
    <row r="1193" customHeight="1" spans="1:3">
      <c r="A1193" s="6">
        <v>2209999</v>
      </c>
      <c r="B1193" s="6" t="s">
        <v>2030</v>
      </c>
      <c r="C1193" s="9">
        <v>1251</v>
      </c>
    </row>
    <row r="1194" customHeight="1" spans="1:3">
      <c r="A1194" s="6">
        <v>221</v>
      </c>
      <c r="B1194" s="27" t="s">
        <v>864</v>
      </c>
      <c r="C1194" s="8">
        <f>SUM(C1195,C1207,C1211)</f>
        <v>16342</v>
      </c>
    </row>
    <row r="1195" customHeight="1" spans="1:3">
      <c r="A1195" s="6">
        <v>22101</v>
      </c>
      <c r="B1195" s="27" t="s">
        <v>2031</v>
      </c>
      <c r="C1195" s="8">
        <f>SUM(C1196:C1206)</f>
        <v>5238</v>
      </c>
    </row>
    <row r="1196" customHeight="1" spans="1:3">
      <c r="A1196" s="6">
        <v>2210101</v>
      </c>
      <c r="B1196" s="6" t="s">
        <v>2032</v>
      </c>
      <c r="C1196" s="9"/>
    </row>
    <row r="1197" customHeight="1" spans="1:3">
      <c r="A1197" s="6">
        <v>2210102</v>
      </c>
      <c r="B1197" s="6" t="s">
        <v>2033</v>
      </c>
      <c r="C1197" s="9"/>
    </row>
    <row r="1198" customHeight="1" spans="1:3">
      <c r="A1198" s="6">
        <v>2210103</v>
      </c>
      <c r="B1198" s="6" t="s">
        <v>2034</v>
      </c>
      <c r="C1198" s="9">
        <v>661</v>
      </c>
    </row>
    <row r="1199" customHeight="1" spans="1:3">
      <c r="A1199" s="6">
        <v>2210104</v>
      </c>
      <c r="B1199" s="6" t="s">
        <v>2035</v>
      </c>
      <c r="C1199" s="9"/>
    </row>
    <row r="1200" customHeight="1" spans="1:3">
      <c r="A1200" s="6">
        <v>2210105</v>
      </c>
      <c r="B1200" s="6" t="s">
        <v>2036</v>
      </c>
      <c r="C1200" s="9">
        <v>404</v>
      </c>
    </row>
    <row r="1201" customHeight="1" spans="1:3">
      <c r="A1201" s="6">
        <v>2210106</v>
      </c>
      <c r="B1201" s="6" t="s">
        <v>2037</v>
      </c>
      <c r="C1201" s="9">
        <v>234</v>
      </c>
    </row>
    <row r="1202" customHeight="1" spans="1:3">
      <c r="A1202" s="6">
        <v>2210107</v>
      </c>
      <c r="B1202" s="6" t="s">
        <v>2038</v>
      </c>
      <c r="C1202" s="9"/>
    </row>
    <row r="1203" customHeight="1" spans="1:3">
      <c r="A1203" s="6">
        <v>2210108</v>
      </c>
      <c r="B1203" s="6" t="s">
        <v>2039</v>
      </c>
      <c r="C1203" s="9">
        <v>1174</v>
      </c>
    </row>
    <row r="1204" customHeight="1" spans="1:3">
      <c r="A1204" s="6">
        <v>2210109</v>
      </c>
      <c r="B1204" s="6" t="s">
        <v>2040</v>
      </c>
      <c r="C1204" s="9"/>
    </row>
    <row r="1205" customHeight="1" spans="1:3">
      <c r="A1205" s="6">
        <v>2210110</v>
      </c>
      <c r="B1205" s="6" t="s">
        <v>2041</v>
      </c>
      <c r="C1205" s="9">
        <v>479</v>
      </c>
    </row>
    <row r="1206" customHeight="1" spans="1:3">
      <c r="A1206" s="6">
        <v>2210199</v>
      </c>
      <c r="B1206" s="6" t="s">
        <v>2042</v>
      </c>
      <c r="C1206" s="9">
        <v>2286</v>
      </c>
    </row>
    <row r="1207" customHeight="1" spans="1:3">
      <c r="A1207" s="6">
        <v>22102</v>
      </c>
      <c r="B1207" s="27" t="s">
        <v>2043</v>
      </c>
      <c r="C1207" s="8">
        <f>SUM(C1208:C1210)</f>
        <v>11104</v>
      </c>
    </row>
    <row r="1208" customHeight="1" spans="1:3">
      <c r="A1208" s="6">
        <v>2210201</v>
      </c>
      <c r="B1208" s="6" t="s">
        <v>2044</v>
      </c>
      <c r="C1208" s="9">
        <v>11104</v>
      </c>
    </row>
    <row r="1209" customHeight="1" spans="1:3">
      <c r="A1209" s="6">
        <v>2210202</v>
      </c>
      <c r="B1209" s="6" t="s">
        <v>2045</v>
      </c>
      <c r="C1209" s="9"/>
    </row>
    <row r="1210" customHeight="1" spans="1:3">
      <c r="A1210" s="6">
        <v>2210203</v>
      </c>
      <c r="B1210" s="6" t="s">
        <v>2046</v>
      </c>
      <c r="C1210" s="9"/>
    </row>
    <row r="1211" customHeight="1" spans="1:3">
      <c r="A1211" s="6">
        <v>22103</v>
      </c>
      <c r="B1211" s="27" t="s">
        <v>2047</v>
      </c>
      <c r="C1211" s="8">
        <f>SUM(C1212:C1214)</f>
        <v>0</v>
      </c>
    </row>
    <row r="1212" customHeight="1" spans="1:3">
      <c r="A1212" s="6">
        <v>2210301</v>
      </c>
      <c r="B1212" s="6" t="s">
        <v>2048</v>
      </c>
      <c r="C1212" s="9"/>
    </row>
    <row r="1213" customHeight="1" spans="1:3">
      <c r="A1213" s="6">
        <v>2210302</v>
      </c>
      <c r="B1213" s="6" t="s">
        <v>2049</v>
      </c>
      <c r="C1213" s="9"/>
    </row>
    <row r="1214" customHeight="1" spans="1:3">
      <c r="A1214" s="6">
        <v>2210399</v>
      </c>
      <c r="B1214" s="6" t="s">
        <v>2050</v>
      </c>
      <c r="C1214" s="9"/>
    </row>
    <row r="1215" customHeight="1" spans="1:3">
      <c r="A1215" s="6">
        <v>222</v>
      </c>
      <c r="B1215" s="27" t="s">
        <v>865</v>
      </c>
      <c r="C1215" s="8">
        <f>SUM(C1216,C1234,C1241,C1247)</f>
        <v>6183</v>
      </c>
    </row>
    <row r="1216" customHeight="1" spans="1:3">
      <c r="A1216" s="6">
        <v>22201</v>
      </c>
      <c r="B1216" s="27" t="s">
        <v>2051</v>
      </c>
      <c r="C1216" s="8">
        <f>SUM(C1217:C1233)</f>
        <v>4868</v>
      </c>
    </row>
    <row r="1217" customHeight="1" spans="1:3">
      <c r="A1217" s="6">
        <v>2220101</v>
      </c>
      <c r="B1217" s="6" t="s">
        <v>1149</v>
      </c>
      <c r="C1217" s="9"/>
    </row>
    <row r="1218" customHeight="1" spans="1:3">
      <c r="A1218" s="6">
        <v>2220102</v>
      </c>
      <c r="B1218" s="6" t="s">
        <v>1150</v>
      </c>
      <c r="C1218" s="9"/>
    </row>
    <row r="1219" customHeight="1" spans="1:3">
      <c r="A1219" s="6">
        <v>2220103</v>
      </c>
      <c r="B1219" s="6" t="s">
        <v>1151</v>
      </c>
      <c r="C1219" s="9"/>
    </row>
    <row r="1220" customHeight="1" spans="1:3">
      <c r="A1220" s="6">
        <v>2220104</v>
      </c>
      <c r="B1220" s="6" t="s">
        <v>2052</v>
      </c>
      <c r="C1220" s="9"/>
    </row>
    <row r="1221" customHeight="1" spans="1:3">
      <c r="A1221" s="6">
        <v>2220105</v>
      </c>
      <c r="B1221" s="6" t="s">
        <v>2053</v>
      </c>
      <c r="C1221" s="9"/>
    </row>
    <row r="1222" customHeight="1" spans="1:3">
      <c r="A1222" s="6">
        <v>2220106</v>
      </c>
      <c r="B1222" s="6" t="s">
        <v>2054</v>
      </c>
      <c r="C1222" s="9">
        <v>1</v>
      </c>
    </row>
    <row r="1223" customHeight="1" spans="1:3">
      <c r="A1223" s="6">
        <v>2220107</v>
      </c>
      <c r="B1223" s="6" t="s">
        <v>2055</v>
      </c>
      <c r="C1223" s="9"/>
    </row>
    <row r="1224" customHeight="1" spans="1:3">
      <c r="A1224" s="6">
        <v>2220112</v>
      </c>
      <c r="B1224" s="6" t="s">
        <v>2056</v>
      </c>
      <c r="C1224" s="9"/>
    </row>
    <row r="1225" customHeight="1" spans="1:3">
      <c r="A1225" s="6">
        <v>2220113</v>
      </c>
      <c r="B1225" s="6" t="s">
        <v>2057</v>
      </c>
      <c r="C1225" s="9"/>
    </row>
    <row r="1226" customHeight="1" spans="1:3">
      <c r="A1226" s="6">
        <v>2220114</v>
      </c>
      <c r="B1226" s="6" t="s">
        <v>2058</v>
      </c>
      <c r="C1226" s="9"/>
    </row>
    <row r="1227" customHeight="1" spans="1:3">
      <c r="A1227" s="6">
        <v>2220115</v>
      </c>
      <c r="B1227" s="6" t="s">
        <v>2059</v>
      </c>
      <c r="C1227" s="9">
        <v>340</v>
      </c>
    </row>
    <row r="1228" customHeight="1" spans="1:3">
      <c r="A1228" s="6">
        <v>2220118</v>
      </c>
      <c r="B1228" s="6" t="s">
        <v>2060</v>
      </c>
      <c r="C1228" s="9"/>
    </row>
    <row r="1229" customHeight="1" spans="1:3">
      <c r="A1229" s="6">
        <v>2220119</v>
      </c>
      <c r="B1229" s="6" t="s">
        <v>2061</v>
      </c>
      <c r="C1229" s="9"/>
    </row>
    <row r="1230" customHeight="1" spans="1:3">
      <c r="A1230" s="6">
        <v>2220120</v>
      </c>
      <c r="B1230" s="6" t="s">
        <v>2062</v>
      </c>
      <c r="C1230" s="9"/>
    </row>
    <row r="1231" customHeight="1" spans="1:3">
      <c r="A1231" s="6">
        <v>2220121</v>
      </c>
      <c r="B1231" s="6" t="s">
        <v>2063</v>
      </c>
      <c r="C1231" s="9"/>
    </row>
    <row r="1232" customHeight="1" spans="1:3">
      <c r="A1232" s="6">
        <v>2220150</v>
      </c>
      <c r="B1232" s="6" t="s">
        <v>1158</v>
      </c>
      <c r="C1232" s="9"/>
    </row>
    <row r="1233" customHeight="1" spans="1:3">
      <c r="A1233" s="6">
        <v>2220199</v>
      </c>
      <c r="B1233" s="6" t="s">
        <v>2064</v>
      </c>
      <c r="C1233" s="9">
        <v>4527</v>
      </c>
    </row>
    <row r="1234" customHeight="1" spans="1:3">
      <c r="A1234" s="6">
        <v>22203</v>
      </c>
      <c r="B1234" s="27" t="s">
        <v>2065</v>
      </c>
      <c r="C1234" s="8">
        <f>SUM(C1235:C1240)</f>
        <v>0</v>
      </c>
    </row>
    <row r="1235" customHeight="1" spans="1:3">
      <c r="A1235" s="6">
        <v>2220301</v>
      </c>
      <c r="B1235" s="6" t="s">
        <v>2066</v>
      </c>
      <c r="C1235" s="9"/>
    </row>
    <row r="1236" customHeight="1" spans="1:3">
      <c r="A1236" s="6">
        <v>2220303</v>
      </c>
      <c r="B1236" s="6" t="s">
        <v>2067</v>
      </c>
      <c r="C1236" s="9"/>
    </row>
    <row r="1237" customHeight="1" spans="1:3">
      <c r="A1237" s="6">
        <v>2220304</v>
      </c>
      <c r="B1237" s="6" t="s">
        <v>2068</v>
      </c>
      <c r="C1237" s="9"/>
    </row>
    <row r="1238" customHeight="1" spans="1:3">
      <c r="A1238" s="6">
        <v>2220305</v>
      </c>
      <c r="B1238" s="6" t="s">
        <v>2069</v>
      </c>
      <c r="C1238" s="9"/>
    </row>
    <row r="1239" customHeight="1" spans="1:3">
      <c r="A1239" s="6">
        <v>2220306</v>
      </c>
      <c r="B1239" s="6" t="s">
        <v>2070</v>
      </c>
      <c r="C1239" s="9"/>
    </row>
    <row r="1240" customHeight="1" spans="1:3">
      <c r="A1240" s="6">
        <v>2220399</v>
      </c>
      <c r="B1240" s="6" t="s">
        <v>2071</v>
      </c>
      <c r="C1240" s="9"/>
    </row>
    <row r="1241" customHeight="1" spans="1:3">
      <c r="A1241" s="6">
        <v>22204</v>
      </c>
      <c r="B1241" s="27" t="s">
        <v>2072</v>
      </c>
      <c r="C1241" s="8">
        <f>SUM(C1242:C1246)</f>
        <v>1300</v>
      </c>
    </row>
    <row r="1242" customHeight="1" spans="1:3">
      <c r="A1242" s="6">
        <v>2220401</v>
      </c>
      <c r="B1242" s="6" t="s">
        <v>2073</v>
      </c>
      <c r="C1242" s="9"/>
    </row>
    <row r="1243" customHeight="1" spans="1:3">
      <c r="A1243" s="6">
        <v>2220402</v>
      </c>
      <c r="B1243" s="6" t="s">
        <v>2074</v>
      </c>
      <c r="C1243" s="9"/>
    </row>
    <row r="1244" customHeight="1" spans="1:3">
      <c r="A1244" s="6">
        <v>2220403</v>
      </c>
      <c r="B1244" s="6" t="s">
        <v>2075</v>
      </c>
      <c r="C1244" s="9">
        <v>1300</v>
      </c>
    </row>
    <row r="1245" customHeight="1" spans="1:3">
      <c r="A1245" s="6">
        <v>2220404</v>
      </c>
      <c r="B1245" s="6" t="s">
        <v>2076</v>
      </c>
      <c r="C1245" s="9"/>
    </row>
    <row r="1246" customHeight="1" spans="1:3">
      <c r="A1246" s="6">
        <v>2220499</v>
      </c>
      <c r="B1246" s="6" t="s">
        <v>2077</v>
      </c>
      <c r="C1246" s="9"/>
    </row>
    <row r="1247" customHeight="1" spans="1:3">
      <c r="A1247" s="6">
        <v>22205</v>
      </c>
      <c r="B1247" s="27" t="s">
        <v>2078</v>
      </c>
      <c r="C1247" s="8">
        <f>SUM(C1248:C1259)</f>
        <v>15</v>
      </c>
    </row>
    <row r="1248" customHeight="1" spans="1:3">
      <c r="A1248" s="6">
        <v>2220501</v>
      </c>
      <c r="B1248" s="6" t="s">
        <v>2079</v>
      </c>
      <c r="C1248" s="9"/>
    </row>
    <row r="1249" customHeight="1" spans="1:3">
      <c r="A1249" s="6">
        <v>2220502</v>
      </c>
      <c r="B1249" s="6" t="s">
        <v>2080</v>
      </c>
      <c r="C1249" s="9"/>
    </row>
    <row r="1250" customHeight="1" spans="1:3">
      <c r="A1250" s="6">
        <v>2220503</v>
      </c>
      <c r="B1250" s="6" t="s">
        <v>2081</v>
      </c>
      <c r="C1250" s="9">
        <v>15</v>
      </c>
    </row>
    <row r="1251" customHeight="1" spans="1:3">
      <c r="A1251" s="6">
        <v>2220504</v>
      </c>
      <c r="B1251" s="6" t="s">
        <v>2082</v>
      </c>
      <c r="C1251" s="9"/>
    </row>
    <row r="1252" customHeight="1" spans="1:3">
      <c r="A1252" s="6">
        <v>2220505</v>
      </c>
      <c r="B1252" s="6" t="s">
        <v>2083</v>
      </c>
      <c r="C1252" s="9"/>
    </row>
    <row r="1253" customHeight="1" spans="1:3">
      <c r="A1253" s="6">
        <v>2220506</v>
      </c>
      <c r="B1253" s="6" t="s">
        <v>2084</v>
      </c>
      <c r="C1253" s="9"/>
    </row>
    <row r="1254" customHeight="1" spans="1:3">
      <c r="A1254" s="6">
        <v>2220507</v>
      </c>
      <c r="B1254" s="6" t="s">
        <v>2085</v>
      </c>
      <c r="C1254" s="9"/>
    </row>
    <row r="1255" customHeight="1" spans="1:3">
      <c r="A1255" s="6">
        <v>2220508</v>
      </c>
      <c r="B1255" s="6" t="s">
        <v>2086</v>
      </c>
      <c r="C1255" s="9"/>
    </row>
    <row r="1256" customHeight="1" spans="1:3">
      <c r="A1256" s="6">
        <v>2220509</v>
      </c>
      <c r="B1256" s="6" t="s">
        <v>2087</v>
      </c>
      <c r="C1256" s="9"/>
    </row>
    <row r="1257" customHeight="1" spans="1:3">
      <c r="A1257" s="6">
        <v>2220510</v>
      </c>
      <c r="B1257" s="6" t="s">
        <v>2088</v>
      </c>
      <c r="C1257" s="9"/>
    </row>
    <row r="1258" customHeight="1" spans="1:3">
      <c r="A1258" s="6">
        <v>2220511</v>
      </c>
      <c r="B1258" s="6" t="s">
        <v>2089</v>
      </c>
      <c r="C1258" s="9"/>
    </row>
    <row r="1259" customHeight="1" spans="1:3">
      <c r="A1259" s="6">
        <v>2220599</v>
      </c>
      <c r="B1259" s="6" t="s">
        <v>2090</v>
      </c>
      <c r="C1259" s="9"/>
    </row>
    <row r="1260" customHeight="1" spans="1:3">
      <c r="A1260" s="6">
        <v>224</v>
      </c>
      <c r="B1260" s="27" t="s">
        <v>866</v>
      </c>
      <c r="C1260" s="8">
        <f>SUM(C1261,C1272,C1279,C1287,C1300,C1304,C1308)</f>
        <v>3558</v>
      </c>
    </row>
    <row r="1261" customHeight="1" spans="1:3">
      <c r="A1261" s="6">
        <v>22401</v>
      </c>
      <c r="B1261" s="27" t="s">
        <v>2091</v>
      </c>
      <c r="C1261" s="8">
        <f>SUM(C1262:C1271)</f>
        <v>1824</v>
      </c>
    </row>
    <row r="1262" customHeight="1" spans="1:3">
      <c r="A1262" s="6">
        <v>2240101</v>
      </c>
      <c r="B1262" s="6" t="s">
        <v>1149</v>
      </c>
      <c r="C1262" s="9">
        <v>498</v>
      </c>
    </row>
    <row r="1263" customHeight="1" spans="1:3">
      <c r="A1263" s="6">
        <v>2240102</v>
      </c>
      <c r="B1263" s="6" t="s">
        <v>1150</v>
      </c>
      <c r="C1263" s="9">
        <v>321</v>
      </c>
    </row>
    <row r="1264" customHeight="1" spans="1:3">
      <c r="A1264" s="6">
        <v>2240103</v>
      </c>
      <c r="B1264" s="6" t="s">
        <v>1151</v>
      </c>
      <c r="C1264" s="9"/>
    </row>
    <row r="1265" customHeight="1" spans="1:3">
      <c r="A1265" s="6">
        <v>2240104</v>
      </c>
      <c r="B1265" s="6" t="s">
        <v>2092</v>
      </c>
      <c r="C1265" s="9"/>
    </row>
    <row r="1266" customHeight="1" spans="1:3">
      <c r="A1266" s="6">
        <v>2240105</v>
      </c>
      <c r="B1266" s="6" t="s">
        <v>2093</v>
      </c>
      <c r="C1266" s="9"/>
    </row>
    <row r="1267" customHeight="1" spans="1:3">
      <c r="A1267" s="6">
        <v>2240106</v>
      </c>
      <c r="B1267" s="6" t="s">
        <v>2094</v>
      </c>
      <c r="C1267" s="9">
        <v>3</v>
      </c>
    </row>
    <row r="1268" customHeight="1" spans="1:3">
      <c r="A1268" s="6">
        <v>2240108</v>
      </c>
      <c r="B1268" s="6" t="s">
        <v>2095</v>
      </c>
      <c r="C1268" s="9"/>
    </row>
    <row r="1269" customHeight="1" spans="1:3">
      <c r="A1269" s="6">
        <v>2240109</v>
      </c>
      <c r="B1269" s="6" t="s">
        <v>2096</v>
      </c>
      <c r="C1269" s="9">
        <v>10</v>
      </c>
    </row>
    <row r="1270" customHeight="1" spans="1:3">
      <c r="A1270" s="6">
        <v>2240150</v>
      </c>
      <c r="B1270" s="6" t="s">
        <v>1158</v>
      </c>
      <c r="C1270" s="9"/>
    </row>
    <row r="1271" customHeight="1" spans="1:3">
      <c r="A1271" s="6">
        <v>2240199</v>
      </c>
      <c r="B1271" s="6" t="s">
        <v>2097</v>
      </c>
      <c r="C1271" s="9">
        <v>992</v>
      </c>
    </row>
    <row r="1272" customHeight="1" spans="1:3">
      <c r="A1272" s="6">
        <v>22402</v>
      </c>
      <c r="B1272" s="27" t="s">
        <v>2098</v>
      </c>
      <c r="C1272" s="8">
        <f>SUM(C1273:C1278)</f>
        <v>937</v>
      </c>
    </row>
    <row r="1273" customHeight="1" spans="1:3">
      <c r="A1273" s="6">
        <v>2240201</v>
      </c>
      <c r="B1273" s="6" t="s">
        <v>1149</v>
      </c>
      <c r="C1273" s="9">
        <v>365</v>
      </c>
    </row>
    <row r="1274" customHeight="1" spans="1:3">
      <c r="A1274" s="6">
        <v>2240202</v>
      </c>
      <c r="B1274" s="6" t="s">
        <v>1150</v>
      </c>
      <c r="C1274" s="9">
        <v>541</v>
      </c>
    </row>
    <row r="1275" customHeight="1" spans="1:3">
      <c r="A1275" s="6">
        <v>2240203</v>
      </c>
      <c r="B1275" s="6" t="s">
        <v>1151</v>
      </c>
      <c r="C1275" s="9"/>
    </row>
    <row r="1276" customHeight="1" spans="1:3">
      <c r="A1276" s="6">
        <v>2240204</v>
      </c>
      <c r="B1276" s="6" t="s">
        <v>2099</v>
      </c>
      <c r="C1276" s="9">
        <v>29</v>
      </c>
    </row>
    <row r="1277" customHeight="1" spans="1:3">
      <c r="A1277" s="6">
        <v>2240250</v>
      </c>
      <c r="B1277" s="6" t="s">
        <v>1158</v>
      </c>
      <c r="C1277" s="9"/>
    </row>
    <row r="1278" customHeight="1" spans="1:3">
      <c r="A1278" s="6">
        <v>2240299</v>
      </c>
      <c r="B1278" s="6" t="s">
        <v>2100</v>
      </c>
      <c r="C1278" s="9">
        <v>2</v>
      </c>
    </row>
    <row r="1279" customHeight="1" spans="1:3">
      <c r="A1279" s="6">
        <v>22404</v>
      </c>
      <c r="B1279" s="27" t="s">
        <v>2101</v>
      </c>
      <c r="C1279" s="8">
        <f>SUM(C1280:C1286)</f>
        <v>0</v>
      </c>
    </row>
    <row r="1280" customHeight="1" spans="1:3">
      <c r="A1280" s="6">
        <v>2240401</v>
      </c>
      <c r="B1280" s="6" t="s">
        <v>1149</v>
      </c>
      <c r="C1280" s="9"/>
    </row>
    <row r="1281" customHeight="1" spans="1:3">
      <c r="A1281" s="6">
        <v>2240402</v>
      </c>
      <c r="B1281" s="6" t="s">
        <v>1150</v>
      </c>
      <c r="C1281" s="9"/>
    </row>
    <row r="1282" customHeight="1" spans="1:3">
      <c r="A1282" s="6">
        <v>2240403</v>
      </c>
      <c r="B1282" s="6" t="s">
        <v>1151</v>
      </c>
      <c r="C1282" s="9"/>
    </row>
    <row r="1283" customHeight="1" spans="1:3">
      <c r="A1283" s="6">
        <v>2240404</v>
      </c>
      <c r="B1283" s="6" t="s">
        <v>2102</v>
      </c>
      <c r="C1283" s="9"/>
    </row>
    <row r="1284" customHeight="1" spans="1:3">
      <c r="A1284" s="6">
        <v>2240405</v>
      </c>
      <c r="B1284" s="6" t="s">
        <v>2103</v>
      </c>
      <c r="C1284" s="9"/>
    </row>
    <row r="1285" customHeight="1" spans="1:3">
      <c r="A1285" s="6">
        <v>2240450</v>
      </c>
      <c r="B1285" s="6" t="s">
        <v>1158</v>
      </c>
      <c r="C1285" s="9"/>
    </row>
    <row r="1286" customHeight="1" spans="1:3">
      <c r="A1286" s="6">
        <v>2240499</v>
      </c>
      <c r="B1286" s="6" t="s">
        <v>2104</v>
      </c>
      <c r="C1286" s="9"/>
    </row>
    <row r="1287" customHeight="1" spans="1:3">
      <c r="A1287" s="6">
        <v>22405</v>
      </c>
      <c r="B1287" s="27" t="s">
        <v>2105</v>
      </c>
      <c r="C1287" s="8">
        <f>SUM(C1288:C1299)</f>
        <v>1</v>
      </c>
    </row>
    <row r="1288" customHeight="1" spans="1:3">
      <c r="A1288" s="6">
        <v>2240501</v>
      </c>
      <c r="B1288" s="6" t="s">
        <v>1149</v>
      </c>
      <c r="C1288" s="9"/>
    </row>
    <row r="1289" customHeight="1" spans="1:3">
      <c r="A1289" s="6">
        <v>2240502</v>
      </c>
      <c r="B1289" s="6" t="s">
        <v>1150</v>
      </c>
      <c r="C1289" s="9"/>
    </row>
    <row r="1290" customHeight="1" spans="1:3">
      <c r="A1290" s="6">
        <v>2240503</v>
      </c>
      <c r="B1290" s="6" t="s">
        <v>1151</v>
      </c>
      <c r="C1290" s="9"/>
    </row>
    <row r="1291" customHeight="1" spans="1:3">
      <c r="A1291" s="6">
        <v>2240504</v>
      </c>
      <c r="B1291" s="6" t="s">
        <v>2106</v>
      </c>
      <c r="C1291" s="9">
        <v>1</v>
      </c>
    </row>
    <row r="1292" customHeight="1" spans="1:3">
      <c r="A1292" s="6">
        <v>2240505</v>
      </c>
      <c r="B1292" s="6" t="s">
        <v>2107</v>
      </c>
      <c r="C1292" s="9"/>
    </row>
    <row r="1293" customHeight="1" spans="1:3">
      <c r="A1293" s="6">
        <v>2240506</v>
      </c>
      <c r="B1293" s="6" t="s">
        <v>2108</v>
      </c>
      <c r="C1293" s="9"/>
    </row>
    <row r="1294" customHeight="1" spans="1:3">
      <c r="A1294" s="6">
        <v>2240507</v>
      </c>
      <c r="B1294" s="6" t="s">
        <v>2109</v>
      </c>
      <c r="C1294" s="9"/>
    </row>
    <row r="1295" customHeight="1" spans="1:3">
      <c r="A1295" s="6">
        <v>2240508</v>
      </c>
      <c r="B1295" s="6" t="s">
        <v>2110</v>
      </c>
      <c r="C1295" s="9"/>
    </row>
    <row r="1296" customHeight="1" spans="1:3">
      <c r="A1296" s="6">
        <v>2240509</v>
      </c>
      <c r="B1296" s="6" t="s">
        <v>2111</v>
      </c>
      <c r="C1296" s="9"/>
    </row>
    <row r="1297" customHeight="1" spans="1:3">
      <c r="A1297" s="6">
        <v>2240510</v>
      </c>
      <c r="B1297" s="6" t="s">
        <v>2112</v>
      </c>
      <c r="C1297" s="9"/>
    </row>
    <row r="1298" customHeight="1" spans="1:3">
      <c r="A1298" s="6">
        <v>2240550</v>
      </c>
      <c r="B1298" s="6" t="s">
        <v>2113</v>
      </c>
      <c r="C1298" s="9"/>
    </row>
    <row r="1299" customHeight="1" spans="1:3">
      <c r="A1299" s="6">
        <v>2240599</v>
      </c>
      <c r="B1299" s="6" t="s">
        <v>2114</v>
      </c>
      <c r="C1299" s="9"/>
    </row>
    <row r="1300" customHeight="1" spans="1:3">
      <c r="A1300" s="6">
        <v>22406</v>
      </c>
      <c r="B1300" s="27" t="s">
        <v>2115</v>
      </c>
      <c r="C1300" s="8">
        <f>SUM(C1301:C1303)</f>
        <v>15</v>
      </c>
    </row>
    <row r="1301" customHeight="1" spans="1:3">
      <c r="A1301" s="6">
        <v>2240601</v>
      </c>
      <c r="B1301" s="6" t="s">
        <v>2116</v>
      </c>
      <c r="C1301" s="9">
        <v>15</v>
      </c>
    </row>
    <row r="1302" customHeight="1" spans="1:3">
      <c r="A1302" s="6">
        <v>2240602</v>
      </c>
      <c r="B1302" s="6" t="s">
        <v>2117</v>
      </c>
      <c r="C1302" s="9"/>
    </row>
    <row r="1303" customHeight="1" spans="1:3">
      <c r="A1303" s="6">
        <v>2240699</v>
      </c>
      <c r="B1303" s="6" t="s">
        <v>2118</v>
      </c>
      <c r="C1303" s="9"/>
    </row>
    <row r="1304" customHeight="1" spans="1:3">
      <c r="A1304" s="6">
        <v>22407</v>
      </c>
      <c r="B1304" s="27" t="s">
        <v>2119</v>
      </c>
      <c r="C1304" s="8">
        <f>SUM(C1305:C1307)</f>
        <v>781</v>
      </c>
    </row>
    <row r="1305" customHeight="1" spans="1:3">
      <c r="A1305" s="6">
        <v>2240703</v>
      </c>
      <c r="B1305" s="6" t="s">
        <v>2120</v>
      </c>
      <c r="C1305" s="9">
        <v>459</v>
      </c>
    </row>
    <row r="1306" customHeight="1" spans="1:3">
      <c r="A1306" s="6">
        <v>2240704</v>
      </c>
      <c r="B1306" s="6" t="s">
        <v>2121</v>
      </c>
      <c r="C1306" s="9"/>
    </row>
    <row r="1307" customHeight="1" spans="1:3">
      <c r="A1307" s="6">
        <v>2240799</v>
      </c>
      <c r="B1307" s="6" t="s">
        <v>2122</v>
      </c>
      <c r="C1307" s="9">
        <v>322</v>
      </c>
    </row>
    <row r="1308" customHeight="1" spans="1:3">
      <c r="A1308" s="6">
        <v>22499</v>
      </c>
      <c r="B1308" s="27" t="s">
        <v>2123</v>
      </c>
      <c r="C1308" s="8">
        <f t="shared" ref="C1308:C1311" si="1">C1309</f>
        <v>0</v>
      </c>
    </row>
    <row r="1309" customHeight="1" spans="1:3">
      <c r="A1309" s="6">
        <v>2249999</v>
      </c>
      <c r="B1309" s="6" t="s">
        <v>2124</v>
      </c>
      <c r="C1309" s="9"/>
    </row>
    <row r="1310" customHeight="1" spans="1:3">
      <c r="A1310" s="6">
        <v>229</v>
      </c>
      <c r="B1310" s="27" t="s">
        <v>2125</v>
      </c>
      <c r="C1310" s="8">
        <f t="shared" si="1"/>
        <v>772</v>
      </c>
    </row>
    <row r="1311" customHeight="1" spans="1:3">
      <c r="A1311" s="6">
        <v>22999</v>
      </c>
      <c r="B1311" s="27" t="s">
        <v>2126</v>
      </c>
      <c r="C1311" s="8">
        <f t="shared" si="1"/>
        <v>772</v>
      </c>
    </row>
    <row r="1312" customHeight="1" spans="1:3">
      <c r="A1312" s="6">
        <v>2299999</v>
      </c>
      <c r="B1312" s="6" t="s">
        <v>2127</v>
      </c>
      <c r="C1312" s="9">
        <v>772</v>
      </c>
    </row>
    <row r="1313" customHeight="1" spans="1:3">
      <c r="A1313" s="6">
        <v>232</v>
      </c>
      <c r="B1313" s="27" t="s">
        <v>868</v>
      </c>
      <c r="C1313" s="33">
        <f>SUM(C1314,C1316,C1321)</f>
        <v>11858</v>
      </c>
    </row>
    <row r="1314" customHeight="1" spans="1:3">
      <c r="A1314" s="6">
        <v>23201</v>
      </c>
      <c r="B1314" s="27" t="s">
        <v>2128</v>
      </c>
      <c r="C1314" s="33">
        <f>C1315</f>
        <v>0</v>
      </c>
    </row>
    <row r="1315" customHeight="1" spans="1:3">
      <c r="A1315" s="6">
        <v>2320101</v>
      </c>
      <c r="B1315" s="6" t="s">
        <v>2129</v>
      </c>
      <c r="C1315" s="9"/>
    </row>
    <row r="1316" customHeight="1" spans="1:3">
      <c r="A1316" s="6">
        <v>23202</v>
      </c>
      <c r="B1316" s="27" t="s">
        <v>2130</v>
      </c>
      <c r="C1316" s="8">
        <f>SUM(C1317:C1320)</f>
        <v>0</v>
      </c>
    </row>
    <row r="1317" customHeight="1" spans="1:3">
      <c r="A1317" s="6">
        <v>2320201</v>
      </c>
      <c r="B1317" s="6" t="s">
        <v>2131</v>
      </c>
      <c r="C1317" s="9"/>
    </row>
    <row r="1318" customHeight="1" spans="1:3">
      <c r="A1318" s="6">
        <v>2320202</v>
      </c>
      <c r="B1318" s="6" t="s">
        <v>2132</v>
      </c>
      <c r="C1318" s="9"/>
    </row>
    <row r="1319" customHeight="1" spans="1:3">
      <c r="A1319" s="6">
        <v>2320203</v>
      </c>
      <c r="B1319" s="6" t="s">
        <v>2133</v>
      </c>
      <c r="C1319" s="9"/>
    </row>
    <row r="1320" customHeight="1" spans="1:3">
      <c r="A1320" s="6">
        <v>2320299</v>
      </c>
      <c r="B1320" s="6" t="s">
        <v>2134</v>
      </c>
      <c r="C1320" s="9"/>
    </row>
    <row r="1321" customHeight="1" spans="1:3">
      <c r="A1321" s="6">
        <v>23203</v>
      </c>
      <c r="B1321" s="27" t="s">
        <v>2135</v>
      </c>
      <c r="C1321" s="8">
        <f>SUM(C1322:C1325)</f>
        <v>11858</v>
      </c>
    </row>
    <row r="1322" customHeight="1" spans="1:3">
      <c r="A1322" s="6">
        <v>2320301</v>
      </c>
      <c r="B1322" s="6" t="s">
        <v>2136</v>
      </c>
      <c r="C1322" s="9">
        <v>11848</v>
      </c>
    </row>
    <row r="1323" customHeight="1" spans="1:3">
      <c r="A1323" s="6">
        <v>2320302</v>
      </c>
      <c r="B1323" s="6" t="s">
        <v>2137</v>
      </c>
      <c r="C1323" s="9"/>
    </row>
    <row r="1324" customHeight="1" spans="1:3">
      <c r="A1324" s="6">
        <v>2320303</v>
      </c>
      <c r="B1324" s="6" t="s">
        <v>2138</v>
      </c>
      <c r="C1324" s="9">
        <v>10</v>
      </c>
    </row>
    <row r="1325" customHeight="1" spans="1:3">
      <c r="A1325" s="6">
        <v>2320399</v>
      </c>
      <c r="B1325" s="6" t="s">
        <v>2139</v>
      </c>
      <c r="C1325" s="9"/>
    </row>
    <row r="1326" customHeight="1" spans="1:3">
      <c r="A1326" s="6">
        <v>233</v>
      </c>
      <c r="B1326" s="27" t="s">
        <v>869</v>
      </c>
      <c r="C1326" s="8">
        <f>C1327+C1329+C1331</f>
        <v>0</v>
      </c>
    </row>
    <row r="1327" customHeight="1" spans="1:3">
      <c r="A1327" s="6">
        <v>23301</v>
      </c>
      <c r="B1327" s="27" t="s">
        <v>2140</v>
      </c>
      <c r="C1327" s="8">
        <f t="shared" ref="C1327:C1331" si="2">C1328</f>
        <v>0</v>
      </c>
    </row>
    <row r="1328" customHeight="1" spans="1:3">
      <c r="A1328" s="6">
        <v>2330101</v>
      </c>
      <c r="B1328" s="6" t="s">
        <v>2141</v>
      </c>
      <c r="C1328" s="9"/>
    </row>
    <row r="1329" customHeight="1" spans="1:3">
      <c r="A1329" s="6">
        <v>23302</v>
      </c>
      <c r="B1329" s="27" t="s">
        <v>2142</v>
      </c>
      <c r="C1329" s="8">
        <f t="shared" si="2"/>
        <v>0</v>
      </c>
    </row>
    <row r="1330" customHeight="1" spans="1:3">
      <c r="A1330" s="6">
        <v>2330201</v>
      </c>
      <c r="B1330" s="6" t="s">
        <v>2143</v>
      </c>
      <c r="C1330" s="9"/>
    </row>
    <row r="1331" customHeight="1" spans="1:3">
      <c r="A1331" s="40">
        <v>23303</v>
      </c>
      <c r="B1331" s="41" t="s">
        <v>2144</v>
      </c>
      <c r="C1331" s="8">
        <f t="shared" si="2"/>
        <v>0</v>
      </c>
    </row>
    <row r="1332" customHeight="1" spans="1:3">
      <c r="A1332" s="6">
        <v>2330301</v>
      </c>
      <c r="B1332" s="18" t="s">
        <v>2145</v>
      </c>
      <c r="C1332" s="9"/>
    </row>
    <row r="1333" hidden="1" customHeight="1"/>
  </sheetData>
  <sheetProtection autoFilter="0" objects="1"/>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39"/>
  <sheetViews>
    <sheetView showZeros="0" topLeftCell="A240" workbookViewId="0">
      <selection activeCell="C5" sqref="C5:C339"/>
    </sheetView>
  </sheetViews>
  <sheetFormatPr defaultColWidth="8.85" defaultRowHeight="15" customHeight="1" outlineLevelCol="3"/>
  <cols>
    <col min="1" max="1" width="15" customWidth="1"/>
    <col min="2" max="2" width="61.425" customWidth="1"/>
    <col min="3" max="3" width="24.575" customWidth="1"/>
    <col min="4" max="4" width="8.85" hidden="1"/>
  </cols>
  <sheetData>
    <row r="1" ht="33" customHeight="1" spans="1:4">
      <c r="A1" s="1" t="s">
        <v>2146</v>
      </c>
      <c r="B1" s="1"/>
      <c r="C1" s="1"/>
      <c r="D1" s="2"/>
    </row>
    <row r="2" customHeight="1" spans="1:4">
      <c r="A2" s="3"/>
      <c r="B2" s="3"/>
      <c r="C2" s="25" t="s">
        <v>2147</v>
      </c>
      <c r="D2" s="2"/>
    </row>
    <row r="3" customHeight="1" spans="1:4">
      <c r="A3" s="3"/>
      <c r="B3" s="3"/>
      <c r="C3" s="25" t="s">
        <v>1145</v>
      </c>
      <c r="D3" s="2"/>
    </row>
    <row r="4" customHeight="1" spans="1:4">
      <c r="A4" s="7" t="s">
        <v>181</v>
      </c>
      <c r="B4" s="7" t="s">
        <v>182</v>
      </c>
      <c r="C4" s="7" t="s">
        <v>129</v>
      </c>
      <c r="D4" s="2"/>
    </row>
    <row r="5" customHeight="1" spans="1:4">
      <c r="A5" s="27"/>
      <c r="B5" s="7" t="s">
        <v>2148</v>
      </c>
      <c r="C5" s="8">
        <f>SUM(C6,C13,C28,C44,C49,C56,C72,C133,C172,C222,C232,C236,C240,C244,C248,C253,C285,C302,C319)</f>
        <v>105873</v>
      </c>
      <c r="D5" s="2"/>
    </row>
    <row r="6" customHeight="1" spans="1:4">
      <c r="A6" s="34">
        <v>205</v>
      </c>
      <c r="B6" s="35" t="s">
        <v>852</v>
      </c>
      <c r="C6" s="8">
        <f>C7</f>
        <v>0</v>
      </c>
      <c r="D6" s="2"/>
    </row>
    <row r="7" customHeight="1" spans="1:4">
      <c r="A7" s="34">
        <v>20598</v>
      </c>
      <c r="B7" s="35" t="s">
        <v>2149</v>
      </c>
      <c r="C7" s="8">
        <f>SUM(C8:C12)</f>
        <v>0</v>
      </c>
      <c r="D7" s="2"/>
    </row>
    <row r="8" customHeight="1" spans="1:4">
      <c r="A8" s="34">
        <v>2059801</v>
      </c>
      <c r="B8" s="34" t="s">
        <v>2150</v>
      </c>
      <c r="C8" s="9"/>
      <c r="D8" s="2"/>
    </row>
    <row r="9" customHeight="1" spans="1:4">
      <c r="A9" s="34">
        <v>2059802</v>
      </c>
      <c r="B9" s="34" t="s">
        <v>1388</v>
      </c>
      <c r="C9" s="9"/>
      <c r="D9" s="2"/>
    </row>
    <row r="10" customHeight="1" spans="1:4">
      <c r="A10" s="34">
        <v>2059803</v>
      </c>
      <c r="B10" s="34" t="s">
        <v>2151</v>
      </c>
      <c r="C10" s="9"/>
      <c r="D10" s="2"/>
    </row>
    <row r="11" customHeight="1" spans="1:4">
      <c r="A11" s="34">
        <v>2059804</v>
      </c>
      <c r="B11" s="34" t="s">
        <v>2152</v>
      </c>
      <c r="C11" s="9"/>
      <c r="D11" s="2"/>
    </row>
    <row r="12" customHeight="1" spans="1:4">
      <c r="A12" s="34">
        <v>2059899</v>
      </c>
      <c r="B12" s="34" t="s">
        <v>2153</v>
      </c>
      <c r="C12" s="9"/>
      <c r="D12" s="2"/>
    </row>
    <row r="13" customHeight="1" spans="1:4">
      <c r="A13" s="34">
        <v>206</v>
      </c>
      <c r="B13" s="35" t="s">
        <v>854</v>
      </c>
      <c r="C13" s="8">
        <f>C14+C21</f>
        <v>0</v>
      </c>
      <c r="D13" s="2"/>
    </row>
    <row r="14" customHeight="1" spans="1:4">
      <c r="A14" s="34">
        <v>20610</v>
      </c>
      <c r="B14" s="35" t="s">
        <v>2154</v>
      </c>
      <c r="C14" s="8">
        <f>SUM(C15:C20)</f>
        <v>0</v>
      </c>
      <c r="D14" s="2"/>
    </row>
    <row r="15" customHeight="1" spans="1:4">
      <c r="A15" s="34">
        <v>2061001</v>
      </c>
      <c r="B15" s="34" t="s">
        <v>2155</v>
      </c>
      <c r="C15" s="9"/>
      <c r="D15" s="2"/>
    </row>
    <row r="16" customHeight="1" spans="1:4">
      <c r="A16" s="34">
        <v>2061002</v>
      </c>
      <c r="B16" s="34" t="s">
        <v>2156</v>
      </c>
      <c r="C16" s="9"/>
      <c r="D16" s="2"/>
    </row>
    <row r="17" customHeight="1" spans="1:4">
      <c r="A17" s="34">
        <v>2061003</v>
      </c>
      <c r="B17" s="34" t="s">
        <v>2157</v>
      </c>
      <c r="C17" s="9"/>
      <c r="D17" s="2"/>
    </row>
    <row r="18" customHeight="1" spans="1:4">
      <c r="A18" s="34">
        <v>2061004</v>
      </c>
      <c r="B18" s="34" t="s">
        <v>2158</v>
      </c>
      <c r="C18" s="9"/>
      <c r="D18" s="2"/>
    </row>
    <row r="19" customHeight="1" spans="1:4">
      <c r="A19" s="34">
        <v>2061005</v>
      </c>
      <c r="B19" s="34" t="s">
        <v>2159</v>
      </c>
      <c r="C19" s="9"/>
      <c r="D19" s="2"/>
    </row>
    <row r="20" customHeight="1" spans="1:4">
      <c r="A20" s="34">
        <v>2061099</v>
      </c>
      <c r="B20" s="34" t="s">
        <v>2160</v>
      </c>
      <c r="C20" s="9"/>
      <c r="D20" s="2"/>
    </row>
    <row r="21" customHeight="1" spans="1:4">
      <c r="A21" s="34">
        <v>20698</v>
      </c>
      <c r="B21" s="35" t="s">
        <v>2149</v>
      </c>
      <c r="C21" s="8">
        <f>SUM(C22:C27)</f>
        <v>0</v>
      </c>
      <c r="D21" s="2"/>
    </row>
    <row r="22" customHeight="1" spans="1:4">
      <c r="A22" s="34">
        <v>2069801</v>
      </c>
      <c r="B22" s="34" t="s">
        <v>2161</v>
      </c>
      <c r="C22" s="9"/>
      <c r="D22" s="2"/>
    </row>
    <row r="23" customHeight="1" spans="1:4">
      <c r="A23" s="34">
        <v>2069802</v>
      </c>
      <c r="B23" s="34" t="s">
        <v>2162</v>
      </c>
      <c r="C23" s="9"/>
      <c r="D23" s="2"/>
    </row>
    <row r="24" customHeight="1" spans="1:4">
      <c r="A24" s="34">
        <v>2069803</v>
      </c>
      <c r="B24" s="34" t="s">
        <v>2163</v>
      </c>
      <c r="C24" s="9"/>
      <c r="D24" s="2"/>
    </row>
    <row r="25" customHeight="1" spans="1:4">
      <c r="A25" s="34">
        <v>2069804</v>
      </c>
      <c r="B25" s="34" t="s">
        <v>2164</v>
      </c>
      <c r="C25" s="9"/>
      <c r="D25" s="2"/>
    </row>
    <row r="26" customHeight="1" spans="1:4">
      <c r="A26" s="34">
        <v>2069805</v>
      </c>
      <c r="B26" s="34" t="s">
        <v>2165</v>
      </c>
      <c r="C26" s="9"/>
      <c r="D26" s="2"/>
    </row>
    <row r="27" customHeight="1" spans="1:4">
      <c r="A27" s="34">
        <v>2069899</v>
      </c>
      <c r="B27" s="34" t="s">
        <v>2166</v>
      </c>
      <c r="C27" s="9"/>
      <c r="D27" s="2"/>
    </row>
    <row r="28" customHeight="1" spans="1:4">
      <c r="A28" s="34">
        <v>207</v>
      </c>
      <c r="B28" s="35" t="s">
        <v>855</v>
      </c>
      <c r="C28" s="8">
        <f>SUM(C29,C35,C41)</f>
        <v>4</v>
      </c>
      <c r="D28" s="2"/>
    </row>
    <row r="29" customHeight="1" spans="1:4">
      <c r="A29" s="34">
        <v>20707</v>
      </c>
      <c r="B29" s="35" t="s">
        <v>2167</v>
      </c>
      <c r="C29" s="8">
        <f>SUM(C30:C34)</f>
        <v>4</v>
      </c>
      <c r="D29" s="2"/>
    </row>
    <row r="30" customHeight="1" spans="1:4">
      <c r="A30" s="34">
        <v>2070701</v>
      </c>
      <c r="B30" s="34" t="s">
        <v>2168</v>
      </c>
      <c r="C30" s="9"/>
      <c r="D30" s="2"/>
    </row>
    <row r="31" customHeight="1" spans="1:4">
      <c r="A31" s="34">
        <v>2070702</v>
      </c>
      <c r="B31" s="34" t="s">
        <v>2169</v>
      </c>
      <c r="C31" s="9"/>
      <c r="D31" s="2"/>
    </row>
    <row r="32" customHeight="1" spans="1:4">
      <c r="A32" s="34">
        <v>2070703</v>
      </c>
      <c r="B32" s="34" t="s">
        <v>2170</v>
      </c>
      <c r="C32" s="9"/>
      <c r="D32" s="2"/>
    </row>
    <row r="33" customHeight="1" spans="1:4">
      <c r="A33" s="34">
        <v>2070704</v>
      </c>
      <c r="B33" s="34" t="s">
        <v>2171</v>
      </c>
      <c r="C33" s="9"/>
      <c r="D33" s="2"/>
    </row>
    <row r="34" customHeight="1" spans="1:4">
      <c r="A34" s="34">
        <v>2070799</v>
      </c>
      <c r="B34" s="34" t="s">
        <v>2172</v>
      </c>
      <c r="C34" s="9">
        <v>4</v>
      </c>
      <c r="D34" s="2"/>
    </row>
    <row r="35" customHeight="1" spans="1:4">
      <c r="A35" s="34">
        <v>20709</v>
      </c>
      <c r="B35" s="35" t="s">
        <v>2173</v>
      </c>
      <c r="C35" s="8">
        <f>SUM(C36:C40)</f>
        <v>0</v>
      </c>
      <c r="D35" s="2"/>
    </row>
    <row r="36" customHeight="1" spans="1:4">
      <c r="A36" s="34">
        <v>2070901</v>
      </c>
      <c r="B36" s="34" t="s">
        <v>2174</v>
      </c>
      <c r="C36" s="9"/>
      <c r="D36" s="2"/>
    </row>
    <row r="37" customHeight="1" spans="1:4">
      <c r="A37" s="34">
        <v>2070902</v>
      </c>
      <c r="B37" s="34" t="s">
        <v>2175</v>
      </c>
      <c r="C37" s="9"/>
      <c r="D37" s="2"/>
    </row>
    <row r="38" customHeight="1" spans="1:4">
      <c r="A38" s="34">
        <v>2070903</v>
      </c>
      <c r="B38" s="34" t="s">
        <v>2176</v>
      </c>
      <c r="C38" s="9"/>
      <c r="D38" s="2"/>
    </row>
    <row r="39" customHeight="1" spans="1:4">
      <c r="A39" s="34">
        <v>2070904</v>
      </c>
      <c r="B39" s="34" t="s">
        <v>2177</v>
      </c>
      <c r="C39" s="9"/>
      <c r="D39" s="2"/>
    </row>
    <row r="40" customHeight="1" spans="1:4">
      <c r="A40" s="34">
        <v>2070999</v>
      </c>
      <c r="B40" s="34" t="s">
        <v>2178</v>
      </c>
      <c r="C40" s="9"/>
      <c r="D40" s="2"/>
    </row>
    <row r="41" customHeight="1" spans="1:4">
      <c r="A41" s="34">
        <v>20710</v>
      </c>
      <c r="B41" s="35" t="s">
        <v>2179</v>
      </c>
      <c r="C41" s="8">
        <f>SUM(C42:C43)</f>
        <v>0</v>
      </c>
      <c r="D41" s="2"/>
    </row>
    <row r="42" customHeight="1" spans="1:4">
      <c r="A42" s="34">
        <v>2071001</v>
      </c>
      <c r="B42" s="34" t="s">
        <v>2180</v>
      </c>
      <c r="C42" s="9"/>
      <c r="D42" s="2"/>
    </row>
    <row r="43" customHeight="1" spans="1:4">
      <c r="A43" s="34">
        <v>2071099</v>
      </c>
      <c r="B43" s="34" t="s">
        <v>2181</v>
      </c>
      <c r="C43" s="9"/>
      <c r="D43" s="2"/>
    </row>
    <row r="44" customHeight="1" spans="1:4">
      <c r="A44" s="34">
        <v>208</v>
      </c>
      <c r="B44" s="35" t="s">
        <v>856</v>
      </c>
      <c r="C44" s="8">
        <f>C45</f>
        <v>0</v>
      </c>
      <c r="D44" s="2"/>
    </row>
    <row r="45" customHeight="1" spans="1:4">
      <c r="A45" s="34">
        <v>20898</v>
      </c>
      <c r="B45" s="35" t="s">
        <v>2149</v>
      </c>
      <c r="C45" s="8">
        <f>SUM(C46:C48)</f>
        <v>0</v>
      </c>
      <c r="D45" s="2"/>
    </row>
    <row r="46" customHeight="1" spans="1:4">
      <c r="A46" s="34">
        <v>2089801</v>
      </c>
      <c r="B46" s="34" t="s">
        <v>2182</v>
      </c>
      <c r="C46" s="9"/>
      <c r="D46" s="2"/>
    </row>
    <row r="47" customHeight="1" spans="1:4">
      <c r="A47" s="34">
        <v>2089802</v>
      </c>
      <c r="B47" s="34" t="s">
        <v>2183</v>
      </c>
      <c r="C47" s="9"/>
      <c r="D47" s="2"/>
    </row>
    <row r="48" customHeight="1" spans="1:4">
      <c r="A48" s="34">
        <v>2089899</v>
      </c>
      <c r="B48" s="34" t="s">
        <v>2184</v>
      </c>
      <c r="C48" s="9"/>
      <c r="D48" s="2"/>
    </row>
    <row r="49" customHeight="1" spans="1:4">
      <c r="A49" s="34">
        <v>210</v>
      </c>
      <c r="B49" s="35" t="s">
        <v>857</v>
      </c>
      <c r="C49" s="8">
        <f>C50</f>
        <v>0</v>
      </c>
      <c r="D49" s="2"/>
    </row>
    <row r="50" customHeight="1" spans="1:4">
      <c r="A50" s="34">
        <v>21098</v>
      </c>
      <c r="B50" s="35" t="s">
        <v>2149</v>
      </c>
      <c r="C50" s="8">
        <f>SUM(C51:C55)</f>
        <v>0</v>
      </c>
      <c r="D50" s="2"/>
    </row>
    <row r="51" customHeight="1" spans="1:4">
      <c r="A51" s="34">
        <v>2109801</v>
      </c>
      <c r="B51" s="34" t="s">
        <v>2185</v>
      </c>
      <c r="C51" s="9"/>
      <c r="D51" s="2"/>
    </row>
    <row r="52" customHeight="1" spans="1:4">
      <c r="A52" s="34">
        <v>2109802</v>
      </c>
      <c r="B52" s="34" t="s">
        <v>2186</v>
      </c>
      <c r="C52" s="9"/>
      <c r="D52" s="2"/>
    </row>
    <row r="53" customHeight="1" spans="1:4">
      <c r="A53" s="34">
        <v>2109803</v>
      </c>
      <c r="B53" s="34" t="s">
        <v>2187</v>
      </c>
      <c r="C53" s="9"/>
      <c r="D53" s="2"/>
    </row>
    <row r="54" customHeight="1" spans="1:4">
      <c r="A54" s="34">
        <v>2109804</v>
      </c>
      <c r="B54" s="34" t="s">
        <v>2188</v>
      </c>
      <c r="C54" s="9"/>
      <c r="D54" s="2"/>
    </row>
    <row r="55" customHeight="1" spans="1:4">
      <c r="A55" s="34">
        <v>2109899</v>
      </c>
      <c r="B55" s="34" t="s">
        <v>2189</v>
      </c>
      <c r="C55" s="9"/>
      <c r="D55" s="2"/>
    </row>
    <row r="56" customHeight="1" spans="1:4">
      <c r="A56" s="34">
        <v>211</v>
      </c>
      <c r="B56" s="35" t="s">
        <v>858</v>
      </c>
      <c r="C56" s="8">
        <f>SUM(C57,C62,C67)</f>
        <v>0</v>
      </c>
      <c r="D56" s="2"/>
    </row>
    <row r="57" customHeight="1" spans="1:4">
      <c r="A57" s="34">
        <v>21160</v>
      </c>
      <c r="B57" s="35" t="s">
        <v>2190</v>
      </c>
      <c r="C57" s="8">
        <f>SUM(C58:C61)</f>
        <v>0</v>
      </c>
      <c r="D57" s="2"/>
    </row>
    <row r="58" customHeight="1" spans="1:4">
      <c r="A58" s="34">
        <v>2116001</v>
      </c>
      <c r="B58" s="34" t="s">
        <v>2191</v>
      </c>
      <c r="C58" s="9"/>
      <c r="D58" s="2"/>
    </row>
    <row r="59" customHeight="1" spans="1:4">
      <c r="A59" s="34">
        <v>2116002</v>
      </c>
      <c r="B59" s="34" t="s">
        <v>2192</v>
      </c>
      <c r="C59" s="9"/>
      <c r="D59" s="2"/>
    </row>
    <row r="60" customHeight="1" spans="1:4">
      <c r="A60" s="34">
        <v>2116003</v>
      </c>
      <c r="B60" s="34" t="s">
        <v>2193</v>
      </c>
      <c r="C60" s="9"/>
      <c r="D60" s="2"/>
    </row>
    <row r="61" customHeight="1" spans="1:4">
      <c r="A61" s="34">
        <v>2116099</v>
      </c>
      <c r="B61" s="34" t="s">
        <v>2194</v>
      </c>
      <c r="C61" s="9"/>
      <c r="D61" s="2"/>
    </row>
    <row r="62" customHeight="1" spans="1:4">
      <c r="A62" s="34">
        <v>21161</v>
      </c>
      <c r="B62" s="35" t="s">
        <v>2195</v>
      </c>
      <c r="C62" s="8">
        <f>SUM(C63:C66)</f>
        <v>0</v>
      </c>
      <c r="D62" s="2"/>
    </row>
    <row r="63" customHeight="1" spans="1:4">
      <c r="A63" s="34">
        <v>2116101</v>
      </c>
      <c r="B63" s="34" t="s">
        <v>2196</v>
      </c>
      <c r="C63" s="9"/>
      <c r="D63" s="2"/>
    </row>
    <row r="64" customHeight="1" spans="1:4">
      <c r="A64" s="34">
        <v>2116102</v>
      </c>
      <c r="B64" s="34" t="s">
        <v>2197</v>
      </c>
      <c r="C64" s="9"/>
      <c r="D64" s="2"/>
    </row>
    <row r="65" customHeight="1" spans="1:4">
      <c r="A65" s="34">
        <v>2116103</v>
      </c>
      <c r="B65" s="34" t="s">
        <v>2198</v>
      </c>
      <c r="C65" s="9"/>
      <c r="D65" s="2"/>
    </row>
    <row r="66" customHeight="1" spans="1:4">
      <c r="A66" s="34">
        <v>2116104</v>
      </c>
      <c r="B66" s="34" t="s">
        <v>2199</v>
      </c>
      <c r="C66" s="9"/>
      <c r="D66" s="2"/>
    </row>
    <row r="67" customHeight="1" spans="1:4">
      <c r="A67" s="34">
        <v>21198</v>
      </c>
      <c r="B67" s="35" t="s">
        <v>2149</v>
      </c>
      <c r="C67" s="8">
        <f>SUM(C68:C71)</f>
        <v>0</v>
      </c>
      <c r="D67" s="2"/>
    </row>
    <row r="68" customHeight="1" spans="1:4">
      <c r="A68" s="34">
        <v>2119801</v>
      </c>
      <c r="B68" s="34" t="s">
        <v>2200</v>
      </c>
      <c r="C68" s="9"/>
      <c r="D68" s="2"/>
    </row>
    <row r="69" customHeight="1" spans="1:4">
      <c r="A69" s="34">
        <v>2119802</v>
      </c>
      <c r="B69" s="34" t="s">
        <v>2201</v>
      </c>
      <c r="C69" s="9"/>
      <c r="D69" s="2"/>
    </row>
    <row r="70" customHeight="1" spans="1:4">
      <c r="A70" s="34">
        <v>2119803</v>
      </c>
      <c r="B70" s="34" t="s">
        <v>2202</v>
      </c>
      <c r="C70" s="9"/>
      <c r="D70" s="2"/>
    </row>
    <row r="71" customHeight="1" spans="1:4">
      <c r="A71" s="34">
        <v>2119899</v>
      </c>
      <c r="B71" s="34" t="s">
        <v>2203</v>
      </c>
      <c r="C71" s="9"/>
      <c r="D71" s="2"/>
    </row>
    <row r="72" customHeight="1" spans="1:4">
      <c r="A72" s="34">
        <v>212</v>
      </c>
      <c r="B72" s="35" t="s">
        <v>859</v>
      </c>
      <c r="C72" s="8">
        <f>SUM(C73,C89,C93:C94,C100,C104,C108,C112,C118,C121,C130)</f>
        <v>19416</v>
      </c>
      <c r="D72" s="2"/>
    </row>
    <row r="73" customHeight="1" spans="1:4">
      <c r="A73" s="34">
        <v>21208</v>
      </c>
      <c r="B73" s="35" t="s">
        <v>2204</v>
      </c>
      <c r="C73" s="8">
        <f>SUM(C74:C88)</f>
        <v>17175</v>
      </c>
      <c r="D73" s="2"/>
    </row>
    <row r="74" customHeight="1" spans="1:4">
      <c r="A74" s="34">
        <v>2120801</v>
      </c>
      <c r="B74" s="34" t="s">
        <v>2205</v>
      </c>
      <c r="C74" s="9"/>
      <c r="D74" s="2"/>
    </row>
    <row r="75" customHeight="1" spans="1:4">
      <c r="A75" s="34">
        <v>2120802</v>
      </c>
      <c r="B75" s="34" t="s">
        <v>2206</v>
      </c>
      <c r="C75" s="9"/>
      <c r="D75" s="2"/>
    </row>
    <row r="76" customHeight="1" spans="1:4">
      <c r="A76" s="34">
        <v>2120803</v>
      </c>
      <c r="B76" s="34" t="s">
        <v>2207</v>
      </c>
      <c r="C76" s="9">
        <v>2920</v>
      </c>
      <c r="D76" s="2"/>
    </row>
    <row r="77" customHeight="1" spans="1:4">
      <c r="A77" s="34">
        <v>2120804</v>
      </c>
      <c r="B77" s="34" t="s">
        <v>2208</v>
      </c>
      <c r="C77" s="9">
        <v>2219</v>
      </c>
      <c r="D77" s="2"/>
    </row>
    <row r="78" customHeight="1" spans="1:4">
      <c r="A78" s="34">
        <v>2120805</v>
      </c>
      <c r="B78" s="34" t="s">
        <v>2209</v>
      </c>
      <c r="C78" s="9"/>
      <c r="D78" s="2"/>
    </row>
    <row r="79" customHeight="1" spans="1:4">
      <c r="A79" s="34">
        <v>2120806</v>
      </c>
      <c r="B79" s="34" t="s">
        <v>2210</v>
      </c>
      <c r="C79" s="9">
        <v>988</v>
      </c>
      <c r="D79" s="2"/>
    </row>
    <row r="80" customHeight="1" spans="1:4">
      <c r="A80" s="34">
        <v>2120807</v>
      </c>
      <c r="B80" s="34" t="s">
        <v>2211</v>
      </c>
      <c r="C80" s="9"/>
      <c r="D80" s="2"/>
    </row>
    <row r="81" customHeight="1" spans="1:4">
      <c r="A81" s="34">
        <v>2120809</v>
      </c>
      <c r="B81" s="34" t="s">
        <v>2212</v>
      </c>
      <c r="C81" s="9"/>
      <c r="D81" s="2"/>
    </row>
    <row r="82" customHeight="1" spans="1:4">
      <c r="A82" s="34">
        <v>2120810</v>
      </c>
      <c r="B82" s="34" t="s">
        <v>2213</v>
      </c>
      <c r="C82" s="9"/>
      <c r="D82" s="2"/>
    </row>
    <row r="83" customHeight="1" spans="1:4">
      <c r="A83" s="34">
        <v>2120811</v>
      </c>
      <c r="B83" s="34" t="s">
        <v>2214</v>
      </c>
      <c r="C83" s="9"/>
      <c r="D83" s="2"/>
    </row>
    <row r="84" customHeight="1" spans="1:4">
      <c r="A84" s="34">
        <v>2120813</v>
      </c>
      <c r="B84" s="34" t="s">
        <v>2038</v>
      </c>
      <c r="C84" s="9"/>
      <c r="D84" s="2"/>
    </row>
    <row r="85" customHeight="1" spans="1:4">
      <c r="A85" s="34">
        <v>2120814</v>
      </c>
      <c r="B85" s="34" t="s">
        <v>2215</v>
      </c>
      <c r="C85" s="9"/>
      <c r="D85" s="2"/>
    </row>
    <row r="86" customHeight="1" spans="1:4">
      <c r="A86" s="34">
        <v>2120815</v>
      </c>
      <c r="B86" s="34" t="s">
        <v>2216</v>
      </c>
      <c r="C86" s="9"/>
      <c r="D86" s="2"/>
    </row>
    <row r="87" customHeight="1" spans="1:4">
      <c r="A87" s="34">
        <v>2120816</v>
      </c>
      <c r="B87" s="34" t="s">
        <v>2217</v>
      </c>
      <c r="C87" s="9"/>
      <c r="D87" s="2"/>
    </row>
    <row r="88" customHeight="1" spans="1:4">
      <c r="A88" s="34">
        <v>2120899</v>
      </c>
      <c r="B88" s="34" t="s">
        <v>2218</v>
      </c>
      <c r="C88" s="9">
        <v>11048</v>
      </c>
      <c r="D88" s="2"/>
    </row>
    <row r="89" customHeight="1" spans="1:4">
      <c r="A89" s="34">
        <v>21210</v>
      </c>
      <c r="B89" s="35" t="s">
        <v>2219</v>
      </c>
      <c r="C89" s="8">
        <f>SUM(C90:C92)</f>
        <v>0</v>
      </c>
      <c r="D89" s="2"/>
    </row>
    <row r="90" customHeight="1" spans="1:4">
      <c r="A90" s="34">
        <v>2121001</v>
      </c>
      <c r="B90" s="34" t="s">
        <v>2205</v>
      </c>
      <c r="C90" s="9"/>
      <c r="D90" s="2"/>
    </row>
    <row r="91" customHeight="1" spans="1:4">
      <c r="A91" s="34">
        <v>2121002</v>
      </c>
      <c r="B91" s="34" t="s">
        <v>2206</v>
      </c>
      <c r="C91" s="9"/>
      <c r="D91" s="2"/>
    </row>
    <row r="92" customHeight="1" spans="1:4">
      <c r="A92" s="34">
        <v>2121099</v>
      </c>
      <c r="B92" s="34" t="s">
        <v>2220</v>
      </c>
      <c r="C92" s="9"/>
      <c r="D92" s="2"/>
    </row>
    <row r="93" customHeight="1" spans="1:4">
      <c r="A93" s="34">
        <v>21211</v>
      </c>
      <c r="B93" s="35" t="s">
        <v>2221</v>
      </c>
      <c r="C93" s="9"/>
      <c r="D93" s="2"/>
    </row>
    <row r="94" customHeight="1" spans="1:4">
      <c r="A94" s="34">
        <v>21213</v>
      </c>
      <c r="B94" s="35" t="s">
        <v>2222</v>
      </c>
      <c r="C94" s="8">
        <f>SUM(C95:C99)</f>
        <v>901</v>
      </c>
      <c r="D94" s="2"/>
    </row>
    <row r="95" customHeight="1" spans="1:4">
      <c r="A95" s="34">
        <v>2121301</v>
      </c>
      <c r="B95" s="34" t="s">
        <v>2223</v>
      </c>
      <c r="C95" s="9"/>
      <c r="D95" s="2"/>
    </row>
    <row r="96" customHeight="1" spans="1:4">
      <c r="A96" s="34">
        <v>2121302</v>
      </c>
      <c r="B96" s="34" t="s">
        <v>2224</v>
      </c>
      <c r="C96" s="9"/>
      <c r="D96" s="2"/>
    </row>
    <row r="97" customHeight="1" spans="1:4">
      <c r="A97" s="34">
        <v>2121303</v>
      </c>
      <c r="B97" s="34" t="s">
        <v>2225</v>
      </c>
      <c r="C97" s="9"/>
      <c r="D97" s="2"/>
    </row>
    <row r="98" customHeight="1" spans="1:4">
      <c r="A98" s="34">
        <v>2121304</v>
      </c>
      <c r="B98" s="34" t="s">
        <v>2226</v>
      </c>
      <c r="C98" s="9"/>
      <c r="D98" s="2"/>
    </row>
    <row r="99" customHeight="1" spans="1:4">
      <c r="A99" s="34">
        <v>2121399</v>
      </c>
      <c r="B99" s="34" t="s">
        <v>2227</v>
      </c>
      <c r="C99" s="9">
        <v>901</v>
      </c>
      <c r="D99" s="2"/>
    </row>
    <row r="100" customHeight="1" spans="1:4">
      <c r="A100" s="34">
        <v>21214</v>
      </c>
      <c r="B100" s="35" t="s">
        <v>2228</v>
      </c>
      <c r="C100" s="8">
        <f>SUM(C101:C103)</f>
        <v>1340</v>
      </c>
      <c r="D100" s="2"/>
    </row>
    <row r="101" customHeight="1" spans="1:4">
      <c r="A101" s="34">
        <v>2121401</v>
      </c>
      <c r="B101" s="34" t="s">
        <v>2229</v>
      </c>
      <c r="C101" s="9"/>
      <c r="D101" s="2"/>
    </row>
    <row r="102" customHeight="1" spans="1:4">
      <c r="A102" s="34">
        <v>2121402</v>
      </c>
      <c r="B102" s="34" t="s">
        <v>2230</v>
      </c>
      <c r="C102" s="9"/>
      <c r="D102" s="2"/>
    </row>
    <row r="103" customHeight="1" spans="1:4">
      <c r="A103" s="34">
        <v>2121499</v>
      </c>
      <c r="B103" s="34" t="s">
        <v>2231</v>
      </c>
      <c r="C103" s="9">
        <v>1340</v>
      </c>
      <c r="D103" s="2"/>
    </row>
    <row r="104" customHeight="1" spans="1:4">
      <c r="A104" s="34">
        <v>21215</v>
      </c>
      <c r="B104" s="35" t="s">
        <v>2232</v>
      </c>
      <c r="C104" s="8">
        <f>SUM(C105:C107)</f>
        <v>0</v>
      </c>
      <c r="D104" s="2"/>
    </row>
    <row r="105" customHeight="1" spans="1:4">
      <c r="A105" s="34">
        <v>2121501</v>
      </c>
      <c r="B105" s="34" t="s">
        <v>2233</v>
      </c>
      <c r="C105" s="9"/>
      <c r="D105" s="2"/>
    </row>
    <row r="106" customHeight="1" spans="1:4">
      <c r="A106" s="34">
        <v>2121502</v>
      </c>
      <c r="B106" s="34" t="s">
        <v>2234</v>
      </c>
      <c r="C106" s="9"/>
      <c r="D106" s="2"/>
    </row>
    <row r="107" customHeight="1" spans="1:4">
      <c r="A107" s="34">
        <v>2121599</v>
      </c>
      <c r="B107" s="34" t="s">
        <v>2235</v>
      </c>
      <c r="C107" s="9"/>
      <c r="D107" s="2"/>
    </row>
    <row r="108" customHeight="1" spans="1:4">
      <c r="A108" s="34">
        <v>21216</v>
      </c>
      <c r="B108" s="35" t="s">
        <v>2236</v>
      </c>
      <c r="C108" s="8">
        <f>SUM(C109:C111)</f>
        <v>0</v>
      </c>
      <c r="D108" s="2"/>
    </row>
    <row r="109" customHeight="1" spans="1:4">
      <c r="A109" s="34">
        <v>2121601</v>
      </c>
      <c r="B109" s="34" t="s">
        <v>2233</v>
      </c>
      <c r="C109" s="9"/>
      <c r="D109" s="2"/>
    </row>
    <row r="110" customHeight="1" spans="1:4">
      <c r="A110" s="34">
        <v>2121602</v>
      </c>
      <c r="B110" s="34" t="s">
        <v>2234</v>
      </c>
      <c r="C110" s="9"/>
      <c r="D110" s="2"/>
    </row>
    <row r="111" customHeight="1" spans="1:4">
      <c r="A111" s="34">
        <v>2121699</v>
      </c>
      <c r="B111" s="34" t="s">
        <v>2237</v>
      </c>
      <c r="C111" s="9"/>
      <c r="D111" s="2"/>
    </row>
    <row r="112" customHeight="1" spans="1:4">
      <c r="A112" s="34">
        <v>21217</v>
      </c>
      <c r="B112" s="35" t="s">
        <v>2238</v>
      </c>
      <c r="C112" s="8">
        <f>SUM(C113:C117)</f>
        <v>0</v>
      </c>
      <c r="D112" s="2"/>
    </row>
    <row r="113" customHeight="1" spans="1:4">
      <c r="A113" s="34">
        <v>2121701</v>
      </c>
      <c r="B113" s="34" t="s">
        <v>2239</v>
      </c>
      <c r="C113" s="9"/>
      <c r="D113" s="2"/>
    </row>
    <row r="114" customHeight="1" spans="1:4">
      <c r="A114" s="34">
        <v>2121702</v>
      </c>
      <c r="B114" s="34" t="s">
        <v>2240</v>
      </c>
      <c r="C114" s="9"/>
      <c r="D114" s="2"/>
    </row>
    <row r="115" customHeight="1" spans="1:4">
      <c r="A115" s="34">
        <v>2121703</v>
      </c>
      <c r="B115" s="34" t="s">
        <v>2241</v>
      </c>
      <c r="C115" s="9"/>
      <c r="D115" s="2"/>
    </row>
    <row r="116" customHeight="1" spans="1:4">
      <c r="A116" s="34">
        <v>2121704</v>
      </c>
      <c r="B116" s="34" t="s">
        <v>2242</v>
      </c>
      <c r="C116" s="9"/>
      <c r="D116" s="2"/>
    </row>
    <row r="117" customHeight="1" spans="1:4">
      <c r="A117" s="34">
        <v>2121799</v>
      </c>
      <c r="B117" s="34" t="s">
        <v>2243</v>
      </c>
      <c r="C117" s="9"/>
      <c r="D117" s="2"/>
    </row>
    <row r="118" customHeight="1" spans="1:4">
      <c r="A118" s="34">
        <v>21218</v>
      </c>
      <c r="B118" s="35" t="s">
        <v>2244</v>
      </c>
      <c r="C118" s="8">
        <f>SUM(C119:C120)</f>
        <v>0</v>
      </c>
      <c r="D118" s="2"/>
    </row>
    <row r="119" customHeight="1" spans="1:4">
      <c r="A119" s="34">
        <v>2121801</v>
      </c>
      <c r="B119" s="34" t="s">
        <v>2245</v>
      </c>
      <c r="C119" s="9"/>
      <c r="D119" s="2"/>
    </row>
    <row r="120" customHeight="1" spans="1:4">
      <c r="A120" s="34">
        <v>2121899</v>
      </c>
      <c r="B120" s="34" t="s">
        <v>2246</v>
      </c>
      <c r="C120" s="9"/>
      <c r="D120" s="2"/>
    </row>
    <row r="121" customHeight="1" spans="1:4">
      <c r="A121" s="34">
        <v>21219</v>
      </c>
      <c r="B121" s="35" t="s">
        <v>2247</v>
      </c>
      <c r="C121" s="8">
        <f>SUM(C122:C129)</f>
        <v>0</v>
      </c>
      <c r="D121" s="2"/>
    </row>
    <row r="122" customHeight="1" spans="1:4">
      <c r="A122" s="34">
        <v>2121901</v>
      </c>
      <c r="B122" s="34" t="s">
        <v>2233</v>
      </c>
      <c r="C122" s="9"/>
      <c r="D122" s="2"/>
    </row>
    <row r="123" customHeight="1" spans="1:4">
      <c r="A123" s="34">
        <v>2121902</v>
      </c>
      <c r="B123" s="34" t="s">
        <v>2234</v>
      </c>
      <c r="C123" s="9"/>
      <c r="D123" s="2"/>
    </row>
    <row r="124" customHeight="1" spans="1:4">
      <c r="A124" s="34">
        <v>2121903</v>
      </c>
      <c r="B124" s="34" t="s">
        <v>2248</v>
      </c>
      <c r="C124" s="9"/>
      <c r="D124" s="2"/>
    </row>
    <row r="125" customHeight="1" spans="1:4">
      <c r="A125" s="34">
        <v>2121904</v>
      </c>
      <c r="B125" s="34" t="s">
        <v>2249</v>
      </c>
      <c r="C125" s="9"/>
      <c r="D125" s="2"/>
    </row>
    <row r="126" customHeight="1" spans="1:4">
      <c r="A126" s="34">
        <v>2121905</v>
      </c>
      <c r="B126" s="34" t="s">
        <v>2250</v>
      </c>
      <c r="C126" s="9"/>
      <c r="D126" s="2"/>
    </row>
    <row r="127" customHeight="1" spans="1:4">
      <c r="A127" s="34">
        <v>2121906</v>
      </c>
      <c r="B127" s="34" t="s">
        <v>2251</v>
      </c>
      <c r="C127" s="9"/>
      <c r="D127" s="2"/>
    </row>
    <row r="128" customHeight="1" spans="1:4">
      <c r="A128" s="34">
        <v>2121907</v>
      </c>
      <c r="B128" s="34" t="s">
        <v>2252</v>
      </c>
      <c r="C128" s="9"/>
      <c r="D128" s="2"/>
    </row>
    <row r="129" customHeight="1" spans="1:4">
      <c r="A129" s="34">
        <v>2121999</v>
      </c>
      <c r="B129" s="34" t="s">
        <v>2253</v>
      </c>
      <c r="C129" s="9"/>
      <c r="D129" s="2"/>
    </row>
    <row r="130" customHeight="1" spans="1:4">
      <c r="A130" s="34">
        <v>21298</v>
      </c>
      <c r="B130" s="35" t="s">
        <v>2149</v>
      </c>
      <c r="C130" s="8">
        <f>SUM(C131:C132)</f>
        <v>0</v>
      </c>
      <c r="D130" s="2"/>
    </row>
    <row r="131" customHeight="1" spans="1:4">
      <c r="A131" s="34">
        <v>2129801</v>
      </c>
      <c r="B131" s="34" t="s">
        <v>2254</v>
      </c>
      <c r="C131" s="9"/>
      <c r="D131" s="2"/>
    </row>
    <row r="132" customHeight="1" spans="1:4">
      <c r="A132" s="34">
        <v>2129899</v>
      </c>
      <c r="B132" s="34" t="s">
        <v>2255</v>
      </c>
      <c r="C132" s="9"/>
      <c r="D132" s="2"/>
    </row>
    <row r="133" customHeight="1" spans="1:4">
      <c r="A133" s="34">
        <v>213</v>
      </c>
      <c r="B133" s="35" t="s">
        <v>860</v>
      </c>
      <c r="C133" s="8">
        <f>SUM(C134,C139,C144,C149,C152,C157,C161,C165,C168)</f>
        <v>1954</v>
      </c>
      <c r="D133" s="2"/>
    </row>
    <row r="134" customHeight="1" spans="1:4">
      <c r="A134" s="34">
        <v>21366</v>
      </c>
      <c r="B134" s="35" t="s">
        <v>2256</v>
      </c>
      <c r="C134" s="8">
        <f>SUM(C135:C138)</f>
        <v>0</v>
      </c>
      <c r="D134" s="2"/>
    </row>
    <row r="135" customHeight="1" spans="1:4">
      <c r="A135" s="34">
        <v>2136601</v>
      </c>
      <c r="B135" s="34" t="s">
        <v>2257</v>
      </c>
      <c r="C135" s="9"/>
      <c r="D135" s="2"/>
    </row>
    <row r="136" customHeight="1" spans="1:4">
      <c r="A136" s="34">
        <v>2136602</v>
      </c>
      <c r="B136" s="34" t="s">
        <v>2258</v>
      </c>
      <c r="C136" s="9"/>
      <c r="D136" s="2"/>
    </row>
    <row r="137" customHeight="1" spans="1:4">
      <c r="A137" s="34">
        <v>2136603</v>
      </c>
      <c r="B137" s="34" t="s">
        <v>2259</v>
      </c>
      <c r="C137" s="9"/>
      <c r="D137" s="2"/>
    </row>
    <row r="138" customHeight="1" spans="1:4">
      <c r="A138" s="34">
        <v>2136699</v>
      </c>
      <c r="B138" s="34" t="s">
        <v>2260</v>
      </c>
      <c r="C138" s="9"/>
      <c r="D138" s="2"/>
    </row>
    <row r="139" customHeight="1" spans="1:4">
      <c r="A139" s="34">
        <v>21367</v>
      </c>
      <c r="B139" s="35" t="s">
        <v>2261</v>
      </c>
      <c r="C139" s="8">
        <f>SUM(C140:C143)</f>
        <v>0</v>
      </c>
      <c r="D139" s="2"/>
    </row>
    <row r="140" customHeight="1" spans="1:4">
      <c r="A140" s="34">
        <v>2136701</v>
      </c>
      <c r="B140" s="34" t="s">
        <v>2257</v>
      </c>
      <c r="C140" s="9"/>
      <c r="D140" s="2"/>
    </row>
    <row r="141" customHeight="1" spans="1:4">
      <c r="A141" s="34">
        <v>2136702</v>
      </c>
      <c r="B141" s="34" t="s">
        <v>2258</v>
      </c>
      <c r="C141" s="9"/>
      <c r="D141" s="2"/>
    </row>
    <row r="142" customHeight="1" spans="1:4">
      <c r="A142" s="34">
        <v>2136703</v>
      </c>
      <c r="B142" s="34" t="s">
        <v>2262</v>
      </c>
      <c r="C142" s="9"/>
      <c r="D142" s="2"/>
    </row>
    <row r="143" customHeight="1" spans="1:4">
      <c r="A143" s="34">
        <v>2136799</v>
      </c>
      <c r="B143" s="34" t="s">
        <v>2263</v>
      </c>
      <c r="C143" s="9"/>
      <c r="D143" s="2"/>
    </row>
    <row r="144" customHeight="1" spans="1:4">
      <c r="A144" s="34">
        <v>21369</v>
      </c>
      <c r="B144" s="35" t="s">
        <v>2264</v>
      </c>
      <c r="C144" s="8">
        <f>SUM(C145:C148)</f>
        <v>0</v>
      </c>
      <c r="D144" s="2"/>
    </row>
    <row r="145" customHeight="1" spans="1:4">
      <c r="A145" s="34">
        <v>2136901</v>
      </c>
      <c r="B145" s="34" t="s">
        <v>1835</v>
      </c>
      <c r="C145" s="9"/>
      <c r="D145" s="2"/>
    </row>
    <row r="146" customHeight="1" spans="1:4">
      <c r="A146" s="34">
        <v>2136902</v>
      </c>
      <c r="B146" s="34" t="s">
        <v>2265</v>
      </c>
      <c r="C146" s="9"/>
      <c r="D146" s="2"/>
    </row>
    <row r="147" customHeight="1" spans="1:4">
      <c r="A147" s="34">
        <v>2136903</v>
      </c>
      <c r="B147" s="34" t="s">
        <v>2266</v>
      </c>
      <c r="C147" s="9"/>
      <c r="D147" s="2"/>
    </row>
    <row r="148" customHeight="1" spans="1:4">
      <c r="A148" s="34">
        <v>2136999</v>
      </c>
      <c r="B148" s="34" t="s">
        <v>2267</v>
      </c>
      <c r="C148" s="9"/>
      <c r="D148" s="2"/>
    </row>
    <row r="149" customHeight="1" spans="1:4">
      <c r="A149" s="34">
        <v>21370</v>
      </c>
      <c r="B149" s="35" t="s">
        <v>2268</v>
      </c>
      <c r="C149" s="8">
        <f>SUM(C150:C151)</f>
        <v>0</v>
      </c>
      <c r="D149" s="2"/>
    </row>
    <row r="150" customHeight="1" spans="1:4">
      <c r="A150" s="34">
        <v>2137001</v>
      </c>
      <c r="B150" s="34" t="s">
        <v>2269</v>
      </c>
      <c r="C150" s="9"/>
      <c r="D150" s="2"/>
    </row>
    <row r="151" customHeight="1" spans="1:4">
      <c r="A151" s="34">
        <v>2137099</v>
      </c>
      <c r="B151" s="34" t="s">
        <v>2270</v>
      </c>
      <c r="C151" s="9"/>
      <c r="D151" s="2"/>
    </row>
    <row r="152" customHeight="1" spans="1:4">
      <c r="A152" s="34">
        <v>21371</v>
      </c>
      <c r="B152" s="35" t="s">
        <v>2271</v>
      </c>
      <c r="C152" s="8">
        <f>SUM(C153:C156)</f>
        <v>0</v>
      </c>
      <c r="D152" s="2"/>
    </row>
    <row r="153" customHeight="1" spans="1:4">
      <c r="A153" s="34">
        <v>2137101</v>
      </c>
      <c r="B153" s="34" t="s">
        <v>2272</v>
      </c>
      <c r="C153" s="9"/>
      <c r="D153" s="2"/>
    </row>
    <row r="154" customHeight="1" spans="1:4">
      <c r="A154" s="34">
        <v>2137102</v>
      </c>
      <c r="B154" s="34" t="s">
        <v>2273</v>
      </c>
      <c r="C154" s="9"/>
      <c r="D154" s="2"/>
    </row>
    <row r="155" customHeight="1" spans="1:4">
      <c r="A155" s="34">
        <v>2137103</v>
      </c>
      <c r="B155" s="34" t="s">
        <v>2274</v>
      </c>
      <c r="C155" s="9"/>
      <c r="D155" s="2"/>
    </row>
    <row r="156" customHeight="1" spans="1:4">
      <c r="A156" s="34">
        <v>2137199</v>
      </c>
      <c r="B156" s="34" t="s">
        <v>2275</v>
      </c>
      <c r="C156" s="9"/>
      <c r="D156" s="2"/>
    </row>
    <row r="157" customHeight="1" spans="1:4">
      <c r="A157" s="34">
        <v>21372</v>
      </c>
      <c r="B157" s="35" t="s">
        <v>2276</v>
      </c>
      <c r="C157" s="8">
        <f>SUM(C158:C160)</f>
        <v>1954</v>
      </c>
      <c r="D157" s="2"/>
    </row>
    <row r="158" customHeight="1" spans="1:4">
      <c r="A158" s="34">
        <v>2137201</v>
      </c>
      <c r="B158" s="34" t="s">
        <v>2277</v>
      </c>
      <c r="C158" s="9">
        <v>1364</v>
      </c>
      <c r="D158" s="2"/>
    </row>
    <row r="159" customHeight="1" spans="1:4">
      <c r="A159" s="34">
        <v>2137202</v>
      </c>
      <c r="B159" s="34" t="s">
        <v>2257</v>
      </c>
      <c r="C159" s="9">
        <v>590</v>
      </c>
      <c r="D159" s="2"/>
    </row>
    <row r="160" customHeight="1" spans="1:4">
      <c r="A160" s="34">
        <v>2137299</v>
      </c>
      <c r="B160" s="34" t="s">
        <v>2278</v>
      </c>
      <c r="C160" s="9"/>
      <c r="D160" s="2"/>
    </row>
    <row r="161" customHeight="1" spans="1:4">
      <c r="A161" s="34">
        <v>21373</v>
      </c>
      <c r="B161" s="35" t="s">
        <v>2279</v>
      </c>
      <c r="C161" s="8">
        <f>SUM(C162:C164)</f>
        <v>0</v>
      </c>
      <c r="D161" s="2"/>
    </row>
    <row r="162" customHeight="1" spans="1:4">
      <c r="A162" s="34">
        <v>2137301</v>
      </c>
      <c r="B162" s="34" t="s">
        <v>2277</v>
      </c>
      <c r="C162" s="9"/>
      <c r="D162" s="2"/>
    </row>
    <row r="163" customHeight="1" spans="1:4">
      <c r="A163" s="34">
        <v>2137302</v>
      </c>
      <c r="B163" s="34" t="s">
        <v>2257</v>
      </c>
      <c r="C163" s="9"/>
      <c r="D163" s="2"/>
    </row>
    <row r="164" customHeight="1" spans="1:4">
      <c r="A164" s="34">
        <v>2137399</v>
      </c>
      <c r="B164" s="34" t="s">
        <v>2280</v>
      </c>
      <c r="C164" s="9"/>
      <c r="D164" s="2"/>
    </row>
    <row r="165" customHeight="1" spans="1:4">
      <c r="A165" s="34">
        <v>21374</v>
      </c>
      <c r="B165" s="35" t="s">
        <v>2281</v>
      </c>
      <c r="C165" s="8">
        <f>SUM(C166:C167)</f>
        <v>0</v>
      </c>
      <c r="D165" s="2"/>
    </row>
    <row r="166" customHeight="1" spans="1:4">
      <c r="A166" s="34">
        <v>2137401</v>
      </c>
      <c r="B166" s="34" t="s">
        <v>2257</v>
      </c>
      <c r="C166" s="9"/>
      <c r="D166" s="2"/>
    </row>
    <row r="167" customHeight="1" spans="1:4">
      <c r="A167" s="34">
        <v>2137499</v>
      </c>
      <c r="B167" s="34" t="s">
        <v>2282</v>
      </c>
      <c r="C167" s="9"/>
      <c r="D167" s="2"/>
    </row>
    <row r="168" customHeight="1" spans="1:4">
      <c r="A168" s="34">
        <v>21398</v>
      </c>
      <c r="B168" s="35" t="s">
        <v>2149</v>
      </c>
      <c r="C168" s="8">
        <f>SUM(C169:C171)</f>
        <v>0</v>
      </c>
      <c r="D168" s="2"/>
    </row>
    <row r="169" customHeight="1" spans="1:4">
      <c r="A169" s="34">
        <v>2139801</v>
      </c>
      <c r="B169" s="34" t="s">
        <v>2283</v>
      </c>
      <c r="C169" s="9"/>
      <c r="D169" s="2"/>
    </row>
    <row r="170" customHeight="1" spans="1:4">
      <c r="A170" s="34">
        <v>2139802</v>
      </c>
      <c r="B170" s="34" t="s">
        <v>2284</v>
      </c>
      <c r="C170" s="9"/>
      <c r="D170" s="2"/>
    </row>
    <row r="171" customHeight="1" spans="1:4">
      <c r="A171" s="34">
        <v>2139899</v>
      </c>
      <c r="B171" s="34" t="s">
        <v>2285</v>
      </c>
      <c r="C171" s="9"/>
      <c r="D171" s="2"/>
    </row>
    <row r="172" customHeight="1" spans="1:4">
      <c r="A172" s="34">
        <v>214</v>
      </c>
      <c r="B172" s="35" t="s">
        <v>861</v>
      </c>
      <c r="C172" s="8">
        <f>SUM(C173,C178,C183,C192,C199,C209,C212,C215,C216)</f>
        <v>0</v>
      </c>
      <c r="D172" s="2"/>
    </row>
    <row r="173" customHeight="1" spans="1:4">
      <c r="A173" s="34">
        <v>21460</v>
      </c>
      <c r="B173" s="35" t="s">
        <v>2286</v>
      </c>
      <c r="C173" s="8">
        <f>SUM(C174:C177)</f>
        <v>0</v>
      </c>
      <c r="D173" s="2"/>
    </row>
    <row r="174" customHeight="1" spans="1:4">
      <c r="A174" s="34">
        <v>2146001</v>
      </c>
      <c r="B174" s="34" t="s">
        <v>1865</v>
      </c>
      <c r="C174" s="9"/>
      <c r="D174" s="2"/>
    </row>
    <row r="175" customHeight="1" spans="1:4">
      <c r="A175" s="34">
        <v>2146002</v>
      </c>
      <c r="B175" s="34" t="s">
        <v>1866</v>
      </c>
      <c r="C175" s="9"/>
      <c r="D175" s="2"/>
    </row>
    <row r="176" customHeight="1" spans="1:4">
      <c r="A176" s="34">
        <v>2146003</v>
      </c>
      <c r="B176" s="34" t="s">
        <v>2287</v>
      </c>
      <c r="C176" s="9"/>
      <c r="D176" s="2"/>
    </row>
    <row r="177" customHeight="1" spans="1:4">
      <c r="A177" s="34">
        <v>2146099</v>
      </c>
      <c r="B177" s="34" t="s">
        <v>2288</v>
      </c>
      <c r="C177" s="9"/>
      <c r="D177" s="2"/>
    </row>
    <row r="178" customHeight="1" spans="1:4">
      <c r="A178" s="34">
        <v>21462</v>
      </c>
      <c r="B178" s="35" t="s">
        <v>2289</v>
      </c>
      <c r="C178" s="8">
        <f>SUM(C179:C182)</f>
        <v>0</v>
      </c>
      <c r="D178" s="2"/>
    </row>
    <row r="179" customHeight="1" spans="1:4">
      <c r="A179" s="34">
        <v>2146201</v>
      </c>
      <c r="B179" s="34" t="s">
        <v>2287</v>
      </c>
      <c r="C179" s="9"/>
      <c r="D179" s="2"/>
    </row>
    <row r="180" customHeight="1" spans="1:4">
      <c r="A180" s="34">
        <v>2146202</v>
      </c>
      <c r="B180" s="34" t="s">
        <v>2290</v>
      </c>
      <c r="C180" s="9"/>
      <c r="D180" s="2"/>
    </row>
    <row r="181" customHeight="1" spans="1:4">
      <c r="A181" s="34">
        <v>2146203</v>
      </c>
      <c r="B181" s="34" t="s">
        <v>2291</v>
      </c>
      <c r="C181" s="9"/>
      <c r="D181" s="2"/>
    </row>
    <row r="182" customHeight="1" spans="1:4">
      <c r="A182" s="34">
        <v>2146299</v>
      </c>
      <c r="B182" s="34" t="s">
        <v>2292</v>
      </c>
      <c r="C182" s="9"/>
      <c r="D182" s="2"/>
    </row>
    <row r="183" customHeight="1" spans="1:4">
      <c r="A183" s="34">
        <v>21464</v>
      </c>
      <c r="B183" s="35" t="s">
        <v>2293</v>
      </c>
      <c r="C183" s="8">
        <f>SUM(C184:C191)</f>
        <v>0</v>
      </c>
      <c r="D183" s="2"/>
    </row>
    <row r="184" customHeight="1" spans="1:4">
      <c r="A184" s="34">
        <v>2146401</v>
      </c>
      <c r="B184" s="34" t="s">
        <v>2294</v>
      </c>
      <c r="C184" s="9"/>
      <c r="D184" s="2"/>
    </row>
    <row r="185" customHeight="1" spans="1:4">
      <c r="A185" s="34">
        <v>2146402</v>
      </c>
      <c r="B185" s="34" t="s">
        <v>2295</v>
      </c>
      <c r="C185" s="9"/>
      <c r="D185" s="2"/>
    </row>
    <row r="186" customHeight="1" spans="1:4">
      <c r="A186" s="34">
        <v>2146403</v>
      </c>
      <c r="B186" s="34" t="s">
        <v>2296</v>
      </c>
      <c r="C186" s="9"/>
      <c r="D186" s="2"/>
    </row>
    <row r="187" customHeight="1" spans="1:4">
      <c r="A187" s="34">
        <v>2146404</v>
      </c>
      <c r="B187" s="34" t="s">
        <v>2297</v>
      </c>
      <c r="C187" s="9"/>
      <c r="D187" s="2"/>
    </row>
    <row r="188" customHeight="1" spans="1:4">
      <c r="A188" s="34">
        <v>2146405</v>
      </c>
      <c r="B188" s="34" t="s">
        <v>2298</v>
      </c>
      <c r="C188" s="9"/>
      <c r="D188" s="2"/>
    </row>
    <row r="189" customHeight="1" spans="1:4">
      <c r="A189" s="34">
        <v>2146406</v>
      </c>
      <c r="B189" s="34" t="s">
        <v>2299</v>
      </c>
      <c r="C189" s="9"/>
      <c r="D189" s="2"/>
    </row>
    <row r="190" customHeight="1" spans="1:4">
      <c r="A190" s="34">
        <v>2146407</v>
      </c>
      <c r="B190" s="34" t="s">
        <v>2300</v>
      </c>
      <c r="C190" s="9"/>
      <c r="D190" s="2"/>
    </row>
    <row r="191" customHeight="1" spans="1:4">
      <c r="A191" s="34">
        <v>2146499</v>
      </c>
      <c r="B191" s="34" t="s">
        <v>2301</v>
      </c>
      <c r="C191" s="9"/>
      <c r="D191" s="2"/>
    </row>
    <row r="192" customHeight="1" spans="1:4">
      <c r="A192" s="34">
        <v>21468</v>
      </c>
      <c r="B192" s="35" t="s">
        <v>2302</v>
      </c>
      <c r="C192" s="8">
        <f>SUM(C193:C198)</f>
        <v>0</v>
      </c>
      <c r="D192" s="2"/>
    </row>
    <row r="193" customHeight="1" spans="1:4">
      <c r="A193" s="34">
        <v>2146801</v>
      </c>
      <c r="B193" s="34" t="s">
        <v>2303</v>
      </c>
      <c r="C193" s="9"/>
      <c r="D193" s="2"/>
    </row>
    <row r="194" customHeight="1" spans="1:4">
      <c r="A194" s="34">
        <v>2146802</v>
      </c>
      <c r="B194" s="34" t="s">
        <v>2304</v>
      </c>
      <c r="C194" s="9"/>
      <c r="D194" s="2"/>
    </row>
    <row r="195" customHeight="1" spans="1:4">
      <c r="A195" s="34">
        <v>2146803</v>
      </c>
      <c r="B195" s="34" t="s">
        <v>2305</v>
      </c>
      <c r="C195" s="9"/>
      <c r="D195" s="2"/>
    </row>
    <row r="196" customHeight="1" spans="1:4">
      <c r="A196" s="34">
        <v>2146804</v>
      </c>
      <c r="B196" s="34" t="s">
        <v>2306</v>
      </c>
      <c r="C196" s="9"/>
      <c r="D196" s="2"/>
    </row>
    <row r="197" customHeight="1" spans="1:4">
      <c r="A197" s="34">
        <v>2146805</v>
      </c>
      <c r="B197" s="34" t="s">
        <v>2307</v>
      </c>
      <c r="C197" s="9"/>
      <c r="D197" s="2"/>
    </row>
    <row r="198" customHeight="1" spans="1:4">
      <c r="A198" s="34">
        <v>2146899</v>
      </c>
      <c r="B198" s="34" t="s">
        <v>2308</v>
      </c>
      <c r="C198" s="9"/>
      <c r="D198" s="2"/>
    </row>
    <row r="199" customHeight="1" spans="1:4">
      <c r="A199" s="34">
        <v>21469</v>
      </c>
      <c r="B199" s="35" t="s">
        <v>2309</v>
      </c>
      <c r="C199" s="8">
        <f>SUM(C200:C208)</f>
        <v>0</v>
      </c>
      <c r="D199" s="2"/>
    </row>
    <row r="200" customHeight="1" spans="1:4">
      <c r="A200" s="34">
        <v>2146901</v>
      </c>
      <c r="B200" s="34" t="s">
        <v>2310</v>
      </c>
      <c r="C200" s="9"/>
      <c r="D200" s="2"/>
    </row>
    <row r="201" customHeight="1" spans="1:4">
      <c r="A201" s="34">
        <v>2146902</v>
      </c>
      <c r="B201" s="34" t="s">
        <v>1891</v>
      </c>
      <c r="C201" s="9"/>
      <c r="D201" s="2"/>
    </row>
    <row r="202" customHeight="1" spans="1:4">
      <c r="A202" s="34">
        <v>2146903</v>
      </c>
      <c r="B202" s="34" t="s">
        <v>2311</v>
      </c>
      <c r="C202" s="9"/>
      <c r="D202" s="2"/>
    </row>
    <row r="203" customHeight="1" spans="1:4">
      <c r="A203" s="34">
        <v>2146904</v>
      </c>
      <c r="B203" s="34" t="s">
        <v>2312</v>
      </c>
      <c r="C203" s="9"/>
      <c r="D203" s="2"/>
    </row>
    <row r="204" customHeight="1" spans="1:4">
      <c r="A204" s="34">
        <v>2146906</v>
      </c>
      <c r="B204" s="34" t="s">
        <v>2313</v>
      </c>
      <c r="C204" s="9"/>
      <c r="D204" s="2"/>
    </row>
    <row r="205" customHeight="1" spans="1:4">
      <c r="A205" s="34">
        <v>2146907</v>
      </c>
      <c r="B205" s="34" t="s">
        <v>2314</v>
      </c>
      <c r="C205" s="9"/>
      <c r="D205" s="2"/>
    </row>
    <row r="206" customHeight="1" spans="1:4">
      <c r="A206" s="34">
        <v>2146908</v>
      </c>
      <c r="B206" s="34" t="s">
        <v>2315</v>
      </c>
      <c r="C206" s="9"/>
      <c r="D206" s="2"/>
    </row>
    <row r="207" customHeight="1" spans="1:4">
      <c r="A207" s="34">
        <v>2146909</v>
      </c>
      <c r="B207" s="34" t="s">
        <v>2316</v>
      </c>
      <c r="C207" s="9"/>
      <c r="D207" s="2"/>
    </row>
    <row r="208" customHeight="1" spans="1:4">
      <c r="A208" s="34">
        <v>2146999</v>
      </c>
      <c r="B208" s="34" t="s">
        <v>2317</v>
      </c>
      <c r="C208" s="9"/>
      <c r="D208" s="2"/>
    </row>
    <row r="209" customHeight="1" spans="1:4">
      <c r="A209" s="34">
        <v>21470</v>
      </c>
      <c r="B209" s="35" t="s">
        <v>2318</v>
      </c>
      <c r="C209" s="8">
        <f>SUM(C210:C211)</f>
        <v>0</v>
      </c>
      <c r="D209" s="2"/>
    </row>
    <row r="210" customHeight="1" spans="1:4">
      <c r="A210" s="34">
        <v>2147001</v>
      </c>
      <c r="B210" s="34" t="s">
        <v>2319</v>
      </c>
      <c r="C210" s="9"/>
      <c r="D210" s="2"/>
    </row>
    <row r="211" customHeight="1" spans="1:4">
      <c r="A211" s="34">
        <v>2147099</v>
      </c>
      <c r="B211" s="34" t="s">
        <v>2320</v>
      </c>
      <c r="C211" s="9"/>
      <c r="D211" s="2"/>
    </row>
    <row r="212" customHeight="1" spans="1:4">
      <c r="A212" s="34">
        <v>21471</v>
      </c>
      <c r="B212" s="35" t="s">
        <v>2321</v>
      </c>
      <c r="C212" s="8">
        <f>SUM(C213:C214)</f>
        <v>0</v>
      </c>
      <c r="D212" s="2"/>
    </row>
    <row r="213" customHeight="1" spans="1:4">
      <c r="A213" s="34">
        <v>2147101</v>
      </c>
      <c r="B213" s="34" t="s">
        <v>2319</v>
      </c>
      <c r="C213" s="9"/>
      <c r="D213" s="2"/>
    </row>
    <row r="214" customHeight="1" spans="1:4">
      <c r="A214" s="34">
        <v>2147199</v>
      </c>
      <c r="B214" s="34" t="s">
        <v>2322</v>
      </c>
      <c r="C214" s="9"/>
      <c r="D214" s="2"/>
    </row>
    <row r="215" customHeight="1" spans="1:4">
      <c r="A215" s="34">
        <v>21472</v>
      </c>
      <c r="B215" s="35" t="s">
        <v>2323</v>
      </c>
      <c r="C215" s="9"/>
      <c r="D215" s="2"/>
    </row>
    <row r="216" customHeight="1" spans="1:4">
      <c r="A216" s="34">
        <v>21498</v>
      </c>
      <c r="B216" s="35" t="s">
        <v>2149</v>
      </c>
      <c r="C216" s="8">
        <f>SUM(C217:C221)</f>
        <v>0</v>
      </c>
      <c r="D216" s="2"/>
    </row>
    <row r="217" customHeight="1" spans="1:4">
      <c r="A217" s="34">
        <v>2149801</v>
      </c>
      <c r="B217" s="34" t="s">
        <v>2324</v>
      </c>
      <c r="C217" s="9"/>
      <c r="D217" s="2"/>
    </row>
    <row r="218" customHeight="1" spans="1:4">
      <c r="A218" s="34">
        <v>2149802</v>
      </c>
      <c r="B218" s="34" t="s">
        <v>2325</v>
      </c>
      <c r="C218" s="9"/>
      <c r="D218" s="2"/>
    </row>
    <row r="219" customHeight="1" spans="1:4">
      <c r="A219" s="34">
        <v>2149803</v>
      </c>
      <c r="B219" s="34" t="s">
        <v>2326</v>
      </c>
      <c r="C219" s="9"/>
      <c r="D219" s="2"/>
    </row>
    <row r="220" customHeight="1" spans="1:4">
      <c r="A220" s="34">
        <v>2149804</v>
      </c>
      <c r="B220" s="34" t="s">
        <v>2327</v>
      </c>
      <c r="C220" s="9"/>
      <c r="D220" s="2"/>
    </row>
    <row r="221" customHeight="1" spans="1:4">
      <c r="A221" s="34">
        <v>2149899</v>
      </c>
      <c r="B221" s="34" t="s">
        <v>2328</v>
      </c>
      <c r="C221" s="9"/>
      <c r="D221" s="2"/>
    </row>
    <row r="222" customHeight="1" spans="1:4">
      <c r="A222" s="34">
        <v>215</v>
      </c>
      <c r="B222" s="35" t="s">
        <v>862</v>
      </c>
      <c r="C222" s="8">
        <f>C223+C227</f>
        <v>5</v>
      </c>
      <c r="D222" s="2"/>
    </row>
    <row r="223" customHeight="1" spans="1:4">
      <c r="A223" s="34">
        <v>21562</v>
      </c>
      <c r="B223" s="35" t="s">
        <v>2329</v>
      </c>
      <c r="C223" s="8">
        <f>SUM(C224:C226)</f>
        <v>0</v>
      </c>
      <c r="D223" s="2"/>
    </row>
    <row r="224" customHeight="1" spans="1:4">
      <c r="A224" s="34">
        <v>2156201</v>
      </c>
      <c r="B224" s="34" t="s">
        <v>2330</v>
      </c>
      <c r="C224" s="9"/>
      <c r="D224" s="2"/>
    </row>
    <row r="225" customHeight="1" spans="1:4">
      <c r="A225" s="34">
        <v>2156202</v>
      </c>
      <c r="B225" s="34" t="s">
        <v>2331</v>
      </c>
      <c r="C225" s="9"/>
      <c r="D225" s="2"/>
    </row>
    <row r="226" customHeight="1" spans="1:4">
      <c r="A226" s="34">
        <v>2156299</v>
      </c>
      <c r="B226" s="34" t="s">
        <v>2332</v>
      </c>
      <c r="C226" s="9"/>
      <c r="D226" s="2"/>
    </row>
    <row r="227" customHeight="1" spans="1:4">
      <c r="A227" s="34">
        <v>21598</v>
      </c>
      <c r="B227" s="35" t="s">
        <v>2149</v>
      </c>
      <c r="C227" s="8">
        <f>SUM(C228:C231)</f>
        <v>5</v>
      </c>
      <c r="D227" s="2"/>
    </row>
    <row r="228" customHeight="1" spans="1:4">
      <c r="A228" s="34">
        <v>2159801</v>
      </c>
      <c r="B228" s="34" t="s">
        <v>2333</v>
      </c>
      <c r="C228" s="9"/>
      <c r="D228" s="2"/>
    </row>
    <row r="229" customHeight="1" spans="1:4">
      <c r="A229" s="34">
        <v>2159802</v>
      </c>
      <c r="B229" s="34" t="s">
        <v>2334</v>
      </c>
      <c r="C229" s="9">
        <v>5</v>
      </c>
      <c r="D229" s="2"/>
    </row>
    <row r="230" customHeight="1" spans="1:4">
      <c r="A230" s="34">
        <v>2159803</v>
      </c>
      <c r="B230" s="34" t="s">
        <v>2335</v>
      </c>
      <c r="C230" s="9"/>
      <c r="D230" s="2"/>
    </row>
    <row r="231" customHeight="1" spans="1:4">
      <c r="A231" s="34">
        <v>2159899</v>
      </c>
      <c r="B231" s="34" t="s">
        <v>2336</v>
      </c>
      <c r="C231" s="9"/>
      <c r="D231" s="2"/>
    </row>
    <row r="232" customHeight="1" spans="1:4">
      <c r="A232" s="34">
        <v>217</v>
      </c>
      <c r="B232" s="35" t="s">
        <v>1959</v>
      </c>
      <c r="C232" s="8">
        <f>C233</f>
        <v>0</v>
      </c>
      <c r="D232" s="2"/>
    </row>
    <row r="233" customHeight="1" spans="1:4">
      <c r="A233" s="34">
        <v>21704</v>
      </c>
      <c r="B233" s="35" t="s">
        <v>1979</v>
      </c>
      <c r="C233" s="8">
        <f>SUM(C234:C235)</f>
        <v>0</v>
      </c>
      <c r="D233" s="2"/>
    </row>
    <row r="234" customHeight="1" spans="1:4">
      <c r="A234" s="34">
        <v>2170402</v>
      </c>
      <c r="B234" s="34" t="s">
        <v>2337</v>
      </c>
      <c r="C234" s="9"/>
      <c r="D234" s="2"/>
    </row>
    <row r="235" customHeight="1" spans="1:4">
      <c r="A235" s="34">
        <v>2170403</v>
      </c>
      <c r="B235" s="34" t="s">
        <v>2338</v>
      </c>
      <c r="C235" s="9"/>
      <c r="D235" s="2"/>
    </row>
    <row r="236" customHeight="1" spans="1:4">
      <c r="A236" s="34">
        <v>220</v>
      </c>
      <c r="B236" s="35" t="s">
        <v>863</v>
      </c>
      <c r="C236" s="8">
        <f>C237</f>
        <v>0</v>
      </c>
      <c r="D236" s="2"/>
    </row>
    <row r="237" customHeight="1" spans="1:4">
      <c r="A237" s="34">
        <v>22006</v>
      </c>
      <c r="B237" s="35" t="s">
        <v>2339</v>
      </c>
      <c r="C237" s="8">
        <f>SUM(C238:C239)</f>
        <v>0</v>
      </c>
      <c r="D237" s="2"/>
    </row>
    <row r="238" customHeight="1" spans="1:4">
      <c r="A238" s="34">
        <v>2200601</v>
      </c>
      <c r="B238" s="34" t="s">
        <v>2340</v>
      </c>
      <c r="C238" s="9"/>
      <c r="D238" s="2"/>
    </row>
    <row r="239" customHeight="1" spans="1:4">
      <c r="A239" s="34">
        <v>2200602</v>
      </c>
      <c r="B239" s="34" t="s">
        <v>2341</v>
      </c>
      <c r="C239" s="9"/>
      <c r="D239" s="2"/>
    </row>
    <row r="240" customHeight="1" spans="1:4">
      <c r="A240" s="34">
        <v>221</v>
      </c>
      <c r="B240" s="35" t="s">
        <v>864</v>
      </c>
      <c r="C240" s="8">
        <f>C241</f>
        <v>0</v>
      </c>
      <c r="D240" s="2"/>
    </row>
    <row r="241" customHeight="1" spans="1:4">
      <c r="A241" s="34">
        <v>22198</v>
      </c>
      <c r="B241" s="35" t="s">
        <v>2149</v>
      </c>
      <c r="C241" s="8">
        <f>SUM(C242:C243)</f>
        <v>0</v>
      </c>
      <c r="D241" s="2"/>
    </row>
    <row r="242" customHeight="1" spans="1:4">
      <c r="A242" s="34">
        <v>2219801</v>
      </c>
      <c r="B242" s="34" t="s">
        <v>2041</v>
      </c>
      <c r="C242" s="9"/>
      <c r="D242" s="2"/>
    </row>
    <row r="243" customHeight="1" spans="1:4">
      <c r="A243" s="34">
        <v>2219899</v>
      </c>
      <c r="B243" s="34" t="s">
        <v>2342</v>
      </c>
      <c r="C243" s="9"/>
      <c r="D243" s="2"/>
    </row>
    <row r="244" customHeight="1" spans="1:4">
      <c r="A244" s="34">
        <v>222</v>
      </c>
      <c r="B244" s="35" t="s">
        <v>865</v>
      </c>
      <c r="C244" s="8">
        <f>C245</f>
        <v>0</v>
      </c>
      <c r="D244" s="2"/>
    </row>
    <row r="245" customHeight="1" spans="1:4">
      <c r="A245" s="34">
        <v>22298</v>
      </c>
      <c r="B245" s="35" t="s">
        <v>2149</v>
      </c>
      <c r="C245" s="8">
        <f>SUM(C246:C247)</f>
        <v>0</v>
      </c>
      <c r="D245" s="2"/>
    </row>
    <row r="246" customHeight="1" spans="1:4">
      <c r="A246" s="34">
        <v>2229801</v>
      </c>
      <c r="B246" s="34" t="s">
        <v>2061</v>
      </c>
      <c r="C246" s="9"/>
      <c r="D246" s="2"/>
    </row>
    <row r="247" customHeight="1" spans="1:4">
      <c r="A247" s="34">
        <v>2229899</v>
      </c>
      <c r="B247" s="34" t="s">
        <v>2343</v>
      </c>
      <c r="C247" s="9"/>
      <c r="D247" s="2"/>
    </row>
    <row r="248" customHeight="1" spans="1:4">
      <c r="A248" s="34">
        <v>224</v>
      </c>
      <c r="B248" s="35" t="s">
        <v>866</v>
      </c>
      <c r="C248" s="8">
        <f>C249</f>
        <v>0</v>
      </c>
      <c r="D248" s="2"/>
    </row>
    <row r="249" customHeight="1" spans="1:4">
      <c r="A249" s="34">
        <v>22498</v>
      </c>
      <c r="B249" s="35" t="s">
        <v>2344</v>
      </c>
      <c r="C249" s="8">
        <f>SUM(C250:C252)</f>
        <v>0</v>
      </c>
      <c r="D249" s="2"/>
    </row>
    <row r="250" customHeight="1" spans="1:4">
      <c r="A250" s="34">
        <v>2249801</v>
      </c>
      <c r="B250" s="34" t="s">
        <v>2345</v>
      </c>
      <c r="C250" s="9"/>
      <c r="D250" s="2"/>
    </row>
    <row r="251" customHeight="1" spans="1:4">
      <c r="A251" s="34">
        <v>2249802</v>
      </c>
      <c r="B251" s="34" t="s">
        <v>2346</v>
      </c>
      <c r="C251" s="9"/>
      <c r="D251" s="2"/>
    </row>
    <row r="252" customHeight="1" spans="1:4">
      <c r="A252" s="34">
        <v>2249899</v>
      </c>
      <c r="B252" s="34" t="s">
        <v>2347</v>
      </c>
      <c r="C252" s="9"/>
      <c r="D252" s="2"/>
    </row>
    <row r="253" customHeight="1" spans="1:4">
      <c r="A253" s="34">
        <v>229</v>
      </c>
      <c r="B253" s="35" t="s">
        <v>867</v>
      </c>
      <c r="C253" s="8">
        <f>SUM(C254,C258,C267,C269,C271,C283)</f>
        <v>75220</v>
      </c>
      <c r="D253" s="2"/>
    </row>
    <row r="254" customHeight="1" spans="1:4">
      <c r="A254" s="34">
        <v>22904</v>
      </c>
      <c r="B254" s="35" t="s">
        <v>2348</v>
      </c>
      <c r="C254" s="8">
        <f>SUM(C255:C257)</f>
        <v>73500</v>
      </c>
      <c r="D254" s="2"/>
    </row>
    <row r="255" customHeight="1" spans="1:4">
      <c r="A255" s="34">
        <v>2290401</v>
      </c>
      <c r="B255" s="34" t="s">
        <v>2349</v>
      </c>
      <c r="C255" s="9"/>
      <c r="D255" s="2"/>
    </row>
    <row r="256" customHeight="1" spans="1:4">
      <c r="A256" s="34">
        <v>2290402</v>
      </c>
      <c r="B256" s="34" t="s">
        <v>2350</v>
      </c>
      <c r="C256" s="9">
        <v>73500</v>
      </c>
      <c r="D256" s="2"/>
    </row>
    <row r="257" customHeight="1" spans="1:4">
      <c r="A257" s="34">
        <v>2290403</v>
      </c>
      <c r="B257" s="34" t="s">
        <v>2351</v>
      </c>
      <c r="C257" s="9"/>
      <c r="D257" s="2"/>
    </row>
    <row r="258" customHeight="1" spans="1:4">
      <c r="A258" s="34">
        <v>22908</v>
      </c>
      <c r="B258" s="35" t="s">
        <v>2352</v>
      </c>
      <c r="C258" s="8">
        <f>SUM(C259:C266)</f>
        <v>53</v>
      </c>
      <c r="D258" s="2"/>
    </row>
    <row r="259" customHeight="1" spans="1:4">
      <c r="A259" s="34">
        <v>2290802</v>
      </c>
      <c r="B259" s="34" t="s">
        <v>2353</v>
      </c>
      <c r="C259" s="9"/>
      <c r="D259" s="2"/>
    </row>
    <row r="260" customHeight="1" spans="1:4">
      <c r="A260" s="34">
        <v>2290803</v>
      </c>
      <c r="B260" s="34" t="s">
        <v>2354</v>
      </c>
      <c r="C260" s="9"/>
      <c r="D260" s="2"/>
    </row>
    <row r="261" customHeight="1" spans="1:4">
      <c r="A261" s="34">
        <v>2290804</v>
      </c>
      <c r="B261" s="34" t="s">
        <v>2355</v>
      </c>
      <c r="C261" s="9">
        <v>50</v>
      </c>
      <c r="D261" s="2"/>
    </row>
    <row r="262" customHeight="1" spans="1:4">
      <c r="A262" s="34">
        <v>2290805</v>
      </c>
      <c r="B262" s="34" t="s">
        <v>2356</v>
      </c>
      <c r="C262" s="9"/>
      <c r="D262" s="2"/>
    </row>
    <row r="263" customHeight="1" spans="1:4">
      <c r="A263" s="34">
        <v>2290806</v>
      </c>
      <c r="B263" s="34" t="s">
        <v>2357</v>
      </c>
      <c r="C263" s="9"/>
      <c r="D263" s="2"/>
    </row>
    <row r="264" customHeight="1" spans="1:4">
      <c r="A264" s="34">
        <v>2290807</v>
      </c>
      <c r="B264" s="34" t="s">
        <v>2358</v>
      </c>
      <c r="C264" s="9"/>
      <c r="D264" s="2"/>
    </row>
    <row r="265" customHeight="1" spans="1:4">
      <c r="A265" s="34">
        <v>2290808</v>
      </c>
      <c r="B265" s="34" t="s">
        <v>2359</v>
      </c>
      <c r="C265" s="9">
        <v>3</v>
      </c>
      <c r="D265" s="2"/>
    </row>
    <row r="266" customHeight="1" spans="1:4">
      <c r="A266" s="34">
        <v>2290899</v>
      </c>
      <c r="B266" s="34" t="s">
        <v>2360</v>
      </c>
      <c r="C266" s="9"/>
      <c r="D266" s="2"/>
    </row>
    <row r="267" customHeight="1" spans="1:4">
      <c r="A267" s="34">
        <v>22909</v>
      </c>
      <c r="B267" s="35" t="s">
        <v>2361</v>
      </c>
      <c r="C267" s="8">
        <f>C268</f>
        <v>0</v>
      </c>
      <c r="D267" s="2"/>
    </row>
    <row r="268" customHeight="1" spans="1:4">
      <c r="A268" s="34">
        <v>2290901</v>
      </c>
      <c r="B268" s="34" t="s">
        <v>2362</v>
      </c>
      <c r="C268" s="9"/>
      <c r="D268" s="2"/>
    </row>
    <row r="269" customHeight="1" spans="1:4">
      <c r="A269" s="34">
        <v>22910</v>
      </c>
      <c r="B269" s="35" t="s">
        <v>2363</v>
      </c>
      <c r="C269" s="8">
        <f>C270</f>
        <v>0</v>
      </c>
      <c r="D269" s="2"/>
    </row>
    <row r="270" customHeight="1" spans="1:4">
      <c r="A270" s="34">
        <v>2291001</v>
      </c>
      <c r="B270" s="34" t="s">
        <v>2364</v>
      </c>
      <c r="C270" s="9"/>
      <c r="D270" s="2"/>
    </row>
    <row r="271" customHeight="1" spans="1:4">
      <c r="A271" s="34">
        <v>22960</v>
      </c>
      <c r="B271" s="35" t="s">
        <v>2365</v>
      </c>
      <c r="C271" s="8">
        <f>SUM(C272:C282)</f>
        <v>1667</v>
      </c>
      <c r="D271" s="2"/>
    </row>
    <row r="272" customHeight="1" spans="1:4">
      <c r="A272" s="34">
        <v>2296001</v>
      </c>
      <c r="B272" s="34" t="s">
        <v>2366</v>
      </c>
      <c r="C272" s="9"/>
      <c r="D272" s="2"/>
    </row>
    <row r="273" customHeight="1" spans="1:4">
      <c r="A273" s="34">
        <v>2296002</v>
      </c>
      <c r="B273" s="34" t="s">
        <v>2367</v>
      </c>
      <c r="C273" s="9">
        <v>1099</v>
      </c>
      <c r="D273" s="2"/>
    </row>
    <row r="274" customHeight="1" spans="1:4">
      <c r="A274" s="34">
        <v>2296003</v>
      </c>
      <c r="B274" s="34" t="s">
        <v>2368</v>
      </c>
      <c r="C274" s="9">
        <v>332</v>
      </c>
      <c r="D274" s="2"/>
    </row>
    <row r="275" customHeight="1" spans="1:4">
      <c r="A275" s="34">
        <v>2296004</v>
      </c>
      <c r="B275" s="34" t="s">
        <v>2369</v>
      </c>
      <c r="C275" s="9"/>
      <c r="D275" s="2"/>
    </row>
    <row r="276" customHeight="1" spans="1:4">
      <c r="A276" s="34">
        <v>2296005</v>
      </c>
      <c r="B276" s="34" t="s">
        <v>2370</v>
      </c>
      <c r="C276" s="9"/>
      <c r="D276" s="2"/>
    </row>
    <row r="277" customHeight="1" spans="1:4">
      <c r="A277" s="34">
        <v>2296006</v>
      </c>
      <c r="B277" s="34" t="s">
        <v>2371</v>
      </c>
      <c r="C277" s="9">
        <v>115</v>
      </c>
      <c r="D277" s="2"/>
    </row>
    <row r="278" customHeight="1" spans="1:4">
      <c r="A278" s="34">
        <v>2296010</v>
      </c>
      <c r="B278" s="34" t="s">
        <v>2372</v>
      </c>
      <c r="C278" s="9"/>
      <c r="D278" s="2"/>
    </row>
    <row r="279" customHeight="1" spans="1:4">
      <c r="A279" s="34">
        <v>2296011</v>
      </c>
      <c r="B279" s="34" t="s">
        <v>2373</v>
      </c>
      <c r="C279" s="9"/>
      <c r="D279" s="2"/>
    </row>
    <row r="280" customHeight="1" spans="1:4">
      <c r="A280" s="34">
        <v>2296012</v>
      </c>
      <c r="B280" s="34" t="s">
        <v>2374</v>
      </c>
      <c r="C280" s="9"/>
      <c r="D280" s="2"/>
    </row>
    <row r="281" customHeight="1" spans="1:4">
      <c r="A281" s="34">
        <v>2296013</v>
      </c>
      <c r="B281" s="34" t="s">
        <v>2375</v>
      </c>
      <c r="C281" s="9"/>
      <c r="D281" s="2"/>
    </row>
    <row r="282" customHeight="1" spans="1:4">
      <c r="A282" s="34">
        <v>2296099</v>
      </c>
      <c r="B282" s="34" t="s">
        <v>2376</v>
      </c>
      <c r="C282" s="9">
        <v>121</v>
      </c>
      <c r="D282" s="2"/>
    </row>
    <row r="283" customHeight="1" spans="1:4">
      <c r="A283" s="34">
        <v>22998</v>
      </c>
      <c r="B283" s="35" t="s">
        <v>2377</v>
      </c>
      <c r="C283" s="8">
        <f>C284</f>
        <v>0</v>
      </c>
      <c r="D283" s="2"/>
    </row>
    <row r="284" customHeight="1" spans="1:4">
      <c r="A284" s="34">
        <v>2299899</v>
      </c>
      <c r="B284" s="34" t="s">
        <v>1306</v>
      </c>
      <c r="C284" s="9"/>
      <c r="D284" s="2"/>
    </row>
    <row r="285" customHeight="1" spans="1:4">
      <c r="A285" s="34">
        <v>232</v>
      </c>
      <c r="B285" s="35" t="s">
        <v>868</v>
      </c>
      <c r="C285" s="8">
        <f>C286</f>
        <v>9274</v>
      </c>
      <c r="D285" s="2"/>
    </row>
    <row r="286" customHeight="1" spans="1:4">
      <c r="A286" s="34">
        <v>23204</v>
      </c>
      <c r="B286" s="35" t="s">
        <v>2378</v>
      </c>
      <c r="C286" s="8">
        <f>SUM(C287:C301)</f>
        <v>9274</v>
      </c>
      <c r="D286" s="2"/>
    </row>
    <row r="287" customHeight="1" spans="1:4">
      <c r="A287" s="34">
        <v>2320401</v>
      </c>
      <c r="B287" s="34" t="s">
        <v>2379</v>
      </c>
      <c r="C287" s="9"/>
      <c r="D287" s="2"/>
    </row>
    <row r="288" customHeight="1" spans="1:4">
      <c r="A288" s="34">
        <v>2320405</v>
      </c>
      <c r="B288" s="34" t="s">
        <v>2380</v>
      </c>
      <c r="C288" s="9"/>
      <c r="D288" s="2"/>
    </row>
    <row r="289" customHeight="1" spans="1:4">
      <c r="A289" s="34">
        <v>2320411</v>
      </c>
      <c r="B289" s="34" t="s">
        <v>2381</v>
      </c>
      <c r="C289" s="9">
        <v>290</v>
      </c>
      <c r="D289" s="2"/>
    </row>
    <row r="290" customHeight="1" spans="1:4">
      <c r="A290" s="34">
        <v>2320413</v>
      </c>
      <c r="B290" s="34" t="s">
        <v>2382</v>
      </c>
      <c r="C290" s="9"/>
      <c r="D290" s="2"/>
    </row>
    <row r="291" customHeight="1" spans="1:4">
      <c r="A291" s="34">
        <v>2320414</v>
      </c>
      <c r="B291" s="34" t="s">
        <v>2383</v>
      </c>
      <c r="C291" s="9"/>
      <c r="D291" s="2"/>
    </row>
    <row r="292" customHeight="1" spans="1:4">
      <c r="A292" s="34">
        <v>2320416</v>
      </c>
      <c r="B292" s="34" t="s">
        <v>2384</v>
      </c>
      <c r="C292" s="9"/>
      <c r="D292" s="2"/>
    </row>
    <row r="293" customHeight="1" spans="1:4">
      <c r="A293" s="34">
        <v>2320417</v>
      </c>
      <c r="B293" s="34" t="s">
        <v>2385</v>
      </c>
      <c r="C293" s="9"/>
      <c r="D293" s="2"/>
    </row>
    <row r="294" customHeight="1" spans="1:4">
      <c r="A294" s="34">
        <v>2320418</v>
      </c>
      <c r="B294" s="34" t="s">
        <v>2386</v>
      </c>
      <c r="C294" s="9"/>
      <c r="D294" s="2"/>
    </row>
    <row r="295" customHeight="1" spans="1:4">
      <c r="A295" s="34">
        <v>2320419</v>
      </c>
      <c r="B295" s="34" t="s">
        <v>2387</v>
      </c>
      <c r="C295" s="9"/>
      <c r="D295" s="2"/>
    </row>
    <row r="296" customHeight="1" spans="1:4">
      <c r="A296" s="34">
        <v>2320420</v>
      </c>
      <c r="B296" s="34" t="s">
        <v>2388</v>
      </c>
      <c r="C296" s="9"/>
      <c r="D296" s="2"/>
    </row>
    <row r="297" customHeight="1" spans="1:4">
      <c r="A297" s="34">
        <v>2320431</v>
      </c>
      <c r="B297" s="34" t="s">
        <v>2389</v>
      </c>
      <c r="C297" s="9">
        <v>76</v>
      </c>
      <c r="D297" s="2"/>
    </row>
    <row r="298" customHeight="1" spans="1:4">
      <c r="A298" s="34">
        <v>2320432</v>
      </c>
      <c r="B298" s="34" t="s">
        <v>2390</v>
      </c>
      <c r="C298" s="9"/>
      <c r="D298" s="2"/>
    </row>
    <row r="299" customHeight="1" spans="1:4">
      <c r="A299" s="34">
        <v>2320433</v>
      </c>
      <c r="B299" s="34" t="s">
        <v>2391</v>
      </c>
      <c r="C299" s="9">
        <v>318</v>
      </c>
      <c r="D299" s="2"/>
    </row>
    <row r="300" customHeight="1" spans="1:4">
      <c r="A300" s="34">
        <v>2320498</v>
      </c>
      <c r="B300" s="34" t="s">
        <v>2392</v>
      </c>
      <c r="C300" s="9">
        <v>8252</v>
      </c>
      <c r="D300" s="2"/>
    </row>
    <row r="301" customHeight="1" spans="1:4">
      <c r="A301" s="34">
        <v>2320499</v>
      </c>
      <c r="B301" s="34" t="s">
        <v>2393</v>
      </c>
      <c r="C301" s="9">
        <v>338</v>
      </c>
      <c r="D301" s="2"/>
    </row>
    <row r="302" customHeight="1" spans="1:4">
      <c r="A302" s="34">
        <v>233</v>
      </c>
      <c r="B302" s="35" t="s">
        <v>869</v>
      </c>
      <c r="C302" s="8">
        <f>C303</f>
        <v>0</v>
      </c>
      <c r="D302" s="2"/>
    </row>
    <row r="303" customHeight="1" spans="1:4">
      <c r="A303" s="34">
        <v>23304</v>
      </c>
      <c r="B303" s="35" t="s">
        <v>2394</v>
      </c>
      <c r="C303" s="8">
        <f>SUM(C304:C318)</f>
        <v>0</v>
      </c>
      <c r="D303" s="2"/>
    </row>
    <row r="304" customHeight="1" spans="1:4">
      <c r="A304" s="34">
        <v>2330401</v>
      </c>
      <c r="B304" s="34" t="s">
        <v>2395</v>
      </c>
      <c r="C304" s="9"/>
      <c r="D304" s="2"/>
    </row>
    <row r="305" customHeight="1" spans="1:4">
      <c r="A305" s="34">
        <v>2330405</v>
      </c>
      <c r="B305" s="34" t="s">
        <v>2396</v>
      </c>
      <c r="C305" s="9"/>
      <c r="D305" s="2"/>
    </row>
    <row r="306" customHeight="1" spans="1:4">
      <c r="A306" s="34">
        <v>2330411</v>
      </c>
      <c r="B306" s="34" t="s">
        <v>2397</v>
      </c>
      <c r="C306" s="9"/>
      <c r="D306" s="2"/>
    </row>
    <row r="307" customHeight="1" spans="1:4">
      <c r="A307" s="34">
        <v>2330413</v>
      </c>
      <c r="B307" s="34" t="s">
        <v>2398</v>
      </c>
      <c r="C307" s="9"/>
      <c r="D307" s="2"/>
    </row>
    <row r="308" customHeight="1" spans="1:4">
      <c r="A308" s="34">
        <v>2330414</v>
      </c>
      <c r="B308" s="34" t="s">
        <v>2399</v>
      </c>
      <c r="C308" s="9"/>
      <c r="D308" s="2"/>
    </row>
    <row r="309" customHeight="1" spans="1:4">
      <c r="A309" s="34">
        <v>2330416</v>
      </c>
      <c r="B309" s="34" t="s">
        <v>2400</v>
      </c>
      <c r="C309" s="9"/>
      <c r="D309" s="2"/>
    </row>
    <row r="310" customHeight="1" spans="1:4">
      <c r="A310" s="34">
        <v>2330417</v>
      </c>
      <c r="B310" s="34" t="s">
        <v>2401</v>
      </c>
      <c r="C310" s="9"/>
      <c r="D310" s="2"/>
    </row>
    <row r="311" customHeight="1" spans="1:4">
      <c r="A311" s="34">
        <v>2330418</v>
      </c>
      <c r="B311" s="34" t="s">
        <v>2402</v>
      </c>
      <c r="C311" s="9"/>
      <c r="D311" s="2"/>
    </row>
    <row r="312" customHeight="1" spans="1:4">
      <c r="A312" s="34">
        <v>2330419</v>
      </c>
      <c r="B312" s="34" t="s">
        <v>2403</v>
      </c>
      <c r="C312" s="9"/>
      <c r="D312" s="2"/>
    </row>
    <row r="313" customHeight="1" spans="1:4">
      <c r="A313" s="34">
        <v>2330420</v>
      </c>
      <c r="B313" s="34" t="s">
        <v>2404</v>
      </c>
      <c r="C313" s="9"/>
      <c r="D313" s="2"/>
    </row>
    <row r="314" customHeight="1" spans="1:4">
      <c r="A314" s="34">
        <v>2330431</v>
      </c>
      <c r="B314" s="34" t="s">
        <v>2405</v>
      </c>
      <c r="C314" s="9"/>
      <c r="D314" s="2"/>
    </row>
    <row r="315" customHeight="1" spans="1:4">
      <c r="A315" s="34">
        <v>2330432</v>
      </c>
      <c r="B315" s="34" t="s">
        <v>2406</v>
      </c>
      <c r="C315" s="9"/>
      <c r="D315" s="2"/>
    </row>
    <row r="316" customHeight="1" spans="1:4">
      <c r="A316" s="34">
        <v>2330433</v>
      </c>
      <c r="B316" s="34" t="s">
        <v>2407</v>
      </c>
      <c r="C316" s="9"/>
      <c r="D316" s="2"/>
    </row>
    <row r="317" customHeight="1" spans="1:4">
      <c r="A317" s="34">
        <v>2330498</v>
      </c>
      <c r="B317" s="34" t="s">
        <v>2408</v>
      </c>
      <c r="C317" s="9"/>
      <c r="D317" s="2"/>
    </row>
    <row r="318" customHeight="1" spans="1:4">
      <c r="A318" s="34">
        <v>2330499</v>
      </c>
      <c r="B318" s="34" t="s">
        <v>2409</v>
      </c>
      <c r="C318" s="9"/>
      <c r="D318" s="2"/>
    </row>
    <row r="319" customHeight="1" spans="1:4">
      <c r="A319" s="34">
        <v>234</v>
      </c>
      <c r="B319" s="35" t="s">
        <v>870</v>
      </c>
      <c r="C319" s="8">
        <f>SUM(C320,C333)</f>
        <v>0</v>
      </c>
      <c r="D319" s="2"/>
    </row>
    <row r="320" customHeight="1" spans="1:4">
      <c r="A320" s="34">
        <v>23401</v>
      </c>
      <c r="B320" s="35" t="s">
        <v>2410</v>
      </c>
      <c r="C320" s="8">
        <f>SUM(C321:C332)</f>
        <v>0</v>
      </c>
      <c r="D320" s="2"/>
    </row>
    <row r="321" customHeight="1" spans="1:4">
      <c r="A321" s="34">
        <v>2340101</v>
      </c>
      <c r="B321" s="34" t="s">
        <v>2411</v>
      </c>
      <c r="C321" s="9"/>
      <c r="D321" s="2"/>
    </row>
    <row r="322" customHeight="1" spans="1:4">
      <c r="A322" s="34">
        <v>2340102</v>
      </c>
      <c r="B322" s="34" t="s">
        <v>2412</v>
      </c>
      <c r="C322" s="9"/>
      <c r="D322" s="2"/>
    </row>
    <row r="323" customHeight="1" spans="1:4">
      <c r="A323" s="34">
        <v>2340103</v>
      </c>
      <c r="B323" s="34" t="s">
        <v>2413</v>
      </c>
      <c r="C323" s="9"/>
      <c r="D323" s="2"/>
    </row>
    <row r="324" customHeight="1" spans="1:4">
      <c r="A324" s="34">
        <v>2340104</v>
      </c>
      <c r="B324" s="34" t="s">
        <v>2414</v>
      </c>
      <c r="C324" s="9"/>
      <c r="D324" s="2"/>
    </row>
    <row r="325" customHeight="1" spans="1:4">
      <c r="A325" s="34">
        <v>2340105</v>
      </c>
      <c r="B325" s="34" t="s">
        <v>2415</v>
      </c>
      <c r="C325" s="9"/>
      <c r="D325" s="2"/>
    </row>
    <row r="326" customHeight="1" spans="1:4">
      <c r="A326" s="34">
        <v>2340106</v>
      </c>
      <c r="B326" s="34" t="s">
        <v>2416</v>
      </c>
      <c r="C326" s="9"/>
      <c r="D326" s="2"/>
    </row>
    <row r="327" customHeight="1" spans="1:4">
      <c r="A327" s="34">
        <v>2340107</v>
      </c>
      <c r="B327" s="34" t="s">
        <v>2417</v>
      </c>
      <c r="C327" s="9"/>
      <c r="D327" s="2"/>
    </row>
    <row r="328" customHeight="1" spans="1:4">
      <c r="A328" s="34">
        <v>2340108</v>
      </c>
      <c r="B328" s="34" t="s">
        <v>2418</v>
      </c>
      <c r="C328" s="9"/>
      <c r="D328" s="2"/>
    </row>
    <row r="329" customHeight="1" spans="1:4">
      <c r="A329" s="34">
        <v>2340109</v>
      </c>
      <c r="B329" s="34" t="s">
        <v>2419</v>
      </c>
      <c r="C329" s="9"/>
      <c r="D329" s="2"/>
    </row>
    <row r="330" customHeight="1" spans="1:4">
      <c r="A330" s="34">
        <v>2340110</v>
      </c>
      <c r="B330" s="34" t="s">
        <v>2420</v>
      </c>
      <c r="C330" s="9"/>
      <c r="D330" s="2"/>
    </row>
    <row r="331" customHeight="1" spans="1:4">
      <c r="A331" s="34">
        <v>2340111</v>
      </c>
      <c r="B331" s="34" t="s">
        <v>2421</v>
      </c>
      <c r="C331" s="9"/>
      <c r="D331" s="2"/>
    </row>
    <row r="332" customHeight="1" spans="1:4">
      <c r="A332" s="34">
        <v>2340199</v>
      </c>
      <c r="B332" s="34" t="s">
        <v>2422</v>
      </c>
      <c r="C332" s="9"/>
      <c r="D332" s="2"/>
    </row>
    <row r="333" customHeight="1" spans="1:4">
      <c r="A333" s="34">
        <v>23402</v>
      </c>
      <c r="B333" s="35" t="s">
        <v>2423</v>
      </c>
      <c r="C333" s="8">
        <f>SUM(C334:C339)</f>
        <v>0</v>
      </c>
      <c r="D333" s="2"/>
    </row>
    <row r="334" customHeight="1" spans="1:4">
      <c r="A334" s="34">
        <v>2340201</v>
      </c>
      <c r="B334" s="34" t="s">
        <v>1938</v>
      </c>
      <c r="C334" s="9"/>
      <c r="D334" s="2"/>
    </row>
    <row r="335" customHeight="1" spans="1:4">
      <c r="A335" s="34">
        <v>2340202</v>
      </c>
      <c r="B335" s="34" t="s">
        <v>1983</v>
      </c>
      <c r="C335" s="9"/>
      <c r="D335" s="2"/>
    </row>
    <row r="336" customHeight="1" spans="1:4">
      <c r="A336" s="34">
        <v>2340203</v>
      </c>
      <c r="B336" s="34" t="s">
        <v>2424</v>
      </c>
      <c r="C336" s="9"/>
      <c r="D336" s="2"/>
    </row>
    <row r="337" customHeight="1" spans="1:4">
      <c r="A337" s="34">
        <v>2340204</v>
      </c>
      <c r="B337" s="34" t="s">
        <v>2425</v>
      </c>
      <c r="C337" s="9"/>
      <c r="D337" s="2"/>
    </row>
    <row r="338" customHeight="1" spans="1:4">
      <c r="A338" s="34">
        <v>2340205</v>
      </c>
      <c r="B338" s="34" t="s">
        <v>2426</v>
      </c>
      <c r="C338" s="9"/>
      <c r="D338" s="2"/>
    </row>
    <row r="339" customHeight="1" spans="1:4">
      <c r="A339" s="34">
        <v>2340299</v>
      </c>
      <c r="B339" s="34" t="s">
        <v>2427</v>
      </c>
      <c r="C339" s="9"/>
      <c r="D339" s="2"/>
    </row>
  </sheetData>
  <sheetProtection autoFilter="0" objects="1"/>
  <mergeCells count="1">
    <mergeCell ref="A1:C1"/>
  </mergeCells>
  <dataValidations count="1">
    <dataValidation type="decimal" operator="between" allowBlank="1" showInputMessage="1" showErrorMessage="1" sqref="C5:C339">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4"/>
  <sheetViews>
    <sheetView showZeros="0" workbookViewId="0">
      <selection activeCell="C5" sqref="C5:E33"/>
    </sheetView>
  </sheetViews>
  <sheetFormatPr defaultColWidth="8.85" defaultRowHeight="15" customHeight="1" outlineLevelCol="4"/>
  <cols>
    <col min="1" max="1" width="14" customWidth="1"/>
    <col min="2" max="2" width="37.575" customWidth="1"/>
    <col min="3" max="3" width="17.2833333333333" customWidth="1"/>
    <col min="4" max="4" width="22" customWidth="1"/>
    <col min="5" max="5" width="24.85" customWidth="1"/>
  </cols>
  <sheetData>
    <row r="1" ht="30" customHeight="1" spans="1:5">
      <c r="A1" s="1" t="s">
        <v>2428</v>
      </c>
      <c r="B1" s="1"/>
      <c r="C1" s="1"/>
      <c r="D1" s="1"/>
      <c r="E1" s="1"/>
    </row>
    <row r="2" customHeight="1" spans="1:5">
      <c r="A2" s="25"/>
      <c r="B2" s="25"/>
      <c r="C2" s="25"/>
      <c r="D2" s="25"/>
      <c r="E2" s="25" t="s">
        <v>2429</v>
      </c>
    </row>
    <row r="3" customHeight="1" spans="1:5">
      <c r="A3" s="25"/>
      <c r="B3" s="25"/>
      <c r="C3" s="25"/>
      <c r="D3" s="25"/>
      <c r="E3" s="25" t="s">
        <v>1145</v>
      </c>
    </row>
    <row r="4" customHeight="1" spans="1:5">
      <c r="A4" s="7" t="s">
        <v>181</v>
      </c>
      <c r="B4" s="7" t="s">
        <v>128</v>
      </c>
      <c r="C4" s="7" t="s">
        <v>2430</v>
      </c>
      <c r="D4" s="7" t="s">
        <v>2431</v>
      </c>
      <c r="E4" s="7" t="s">
        <v>129</v>
      </c>
    </row>
    <row r="5" customHeight="1" spans="1:5">
      <c r="A5" s="6"/>
      <c r="B5" s="7" t="s">
        <v>2432</v>
      </c>
      <c r="C5" s="8">
        <f>C6+C9</f>
        <v>0</v>
      </c>
      <c r="D5" s="8">
        <f>D6+D9</f>
        <v>56</v>
      </c>
      <c r="E5" s="33">
        <f>E6+E9</f>
        <v>56</v>
      </c>
    </row>
    <row r="6" customHeight="1" spans="1:5">
      <c r="A6" s="6">
        <v>208</v>
      </c>
      <c r="B6" s="7" t="s">
        <v>856</v>
      </c>
      <c r="C6" s="8">
        <f>C7</f>
        <v>0</v>
      </c>
      <c r="D6" s="8">
        <f>D7</f>
        <v>0</v>
      </c>
      <c r="E6" s="8">
        <f>E7</f>
        <v>0</v>
      </c>
    </row>
    <row r="7" customHeight="1" spans="1:5">
      <c r="A7" s="6">
        <v>20804</v>
      </c>
      <c r="B7" s="7" t="s">
        <v>1537</v>
      </c>
      <c r="C7" s="8">
        <f>C8</f>
        <v>0</v>
      </c>
      <c r="D7" s="8">
        <f>D8</f>
        <v>0</v>
      </c>
      <c r="E7" s="8">
        <f>E8</f>
        <v>0</v>
      </c>
    </row>
    <row r="8" customHeight="1" spans="1:5">
      <c r="A8" s="6">
        <v>2080451</v>
      </c>
      <c r="B8" s="29" t="s">
        <v>2433</v>
      </c>
      <c r="C8" s="9"/>
      <c r="D8" s="9"/>
      <c r="E8" s="9"/>
    </row>
    <row r="9" customHeight="1" spans="1:5">
      <c r="A9" s="6">
        <v>223</v>
      </c>
      <c r="B9" s="7" t="s">
        <v>2432</v>
      </c>
      <c r="C9" s="8">
        <f>C10+C21+C30+C32</f>
        <v>0</v>
      </c>
      <c r="D9" s="8">
        <f>D10+D21+D30+D32</f>
        <v>56</v>
      </c>
      <c r="E9" s="8">
        <f>E10+E21+E30+E32</f>
        <v>56</v>
      </c>
    </row>
    <row r="10" customHeight="1" spans="1:5">
      <c r="A10" s="6">
        <v>22301</v>
      </c>
      <c r="B10" s="7" t="s">
        <v>2434</v>
      </c>
      <c r="C10" s="8">
        <f>SUM(C11:C20)</f>
        <v>0</v>
      </c>
      <c r="D10" s="8">
        <f>SUM(D11:D20)</f>
        <v>56</v>
      </c>
      <c r="E10" s="8">
        <f>SUM(E11:E20)</f>
        <v>56</v>
      </c>
    </row>
    <row r="11" customHeight="1" spans="1:5">
      <c r="A11" s="6">
        <v>2230101</v>
      </c>
      <c r="B11" s="29" t="s">
        <v>2435</v>
      </c>
      <c r="C11" s="9"/>
      <c r="D11" s="9"/>
      <c r="E11" s="9"/>
    </row>
    <row r="12" customHeight="1" spans="1:5">
      <c r="A12" s="6">
        <v>2230102</v>
      </c>
      <c r="B12" s="29" t="s">
        <v>2436</v>
      </c>
      <c r="C12" s="9"/>
      <c r="D12" s="9"/>
      <c r="E12" s="9"/>
    </row>
    <row r="13" customHeight="1" spans="1:5">
      <c r="A13" s="6">
        <v>2230103</v>
      </c>
      <c r="B13" s="29" t="s">
        <v>2437</v>
      </c>
      <c r="C13" s="9"/>
      <c r="D13" s="9"/>
      <c r="E13" s="9"/>
    </row>
    <row r="14" customHeight="1" spans="1:5">
      <c r="A14" s="6">
        <v>2230104</v>
      </c>
      <c r="B14" s="29" t="s">
        <v>2438</v>
      </c>
      <c r="C14" s="9"/>
      <c r="D14" s="9"/>
      <c r="E14" s="9"/>
    </row>
    <row r="15" customHeight="1" spans="1:5">
      <c r="A15" s="6">
        <v>2230105</v>
      </c>
      <c r="B15" s="29" t="s">
        <v>2439</v>
      </c>
      <c r="C15" s="9"/>
      <c r="D15" s="9">
        <v>56</v>
      </c>
      <c r="E15" s="9">
        <v>56</v>
      </c>
    </row>
    <row r="16" customHeight="1" spans="1:5">
      <c r="A16" s="6">
        <v>2230106</v>
      </c>
      <c r="B16" s="29" t="s">
        <v>2440</v>
      </c>
      <c r="C16" s="9"/>
      <c r="D16" s="9"/>
      <c r="E16" s="9"/>
    </row>
    <row r="17" customHeight="1" spans="1:5">
      <c r="A17" s="6">
        <v>2230107</v>
      </c>
      <c r="B17" s="29" t="s">
        <v>2441</v>
      </c>
      <c r="C17" s="9"/>
      <c r="D17" s="9"/>
      <c r="E17" s="9"/>
    </row>
    <row r="18" customHeight="1" spans="1:5">
      <c r="A18" s="6">
        <v>2230108</v>
      </c>
      <c r="B18" s="29" t="s">
        <v>2442</v>
      </c>
      <c r="C18" s="9"/>
      <c r="D18" s="9"/>
      <c r="E18" s="9"/>
    </row>
    <row r="19" customHeight="1" spans="1:5">
      <c r="A19" s="6">
        <v>2230109</v>
      </c>
      <c r="B19" s="29" t="s">
        <v>2443</v>
      </c>
      <c r="C19" s="9"/>
      <c r="D19" s="9"/>
      <c r="E19" s="9"/>
    </row>
    <row r="20" customHeight="1" spans="1:5">
      <c r="A20" s="6">
        <v>2230199</v>
      </c>
      <c r="B20" s="29" t="s">
        <v>2444</v>
      </c>
      <c r="C20" s="9"/>
      <c r="D20" s="9"/>
      <c r="E20" s="9"/>
    </row>
    <row r="21" customHeight="1" spans="1:5">
      <c r="A21" s="6">
        <v>22302</v>
      </c>
      <c r="B21" s="7" t="s">
        <v>2445</v>
      </c>
      <c r="C21" s="8">
        <f>SUM(C22:C29)</f>
        <v>0</v>
      </c>
      <c r="D21" s="8">
        <f>SUM(D22:D29)</f>
        <v>0</v>
      </c>
      <c r="E21" s="8">
        <f>SUM(E22:E29)</f>
        <v>0</v>
      </c>
    </row>
    <row r="22" customHeight="1" spans="1:5">
      <c r="A22" s="6">
        <v>2230201</v>
      </c>
      <c r="B22" s="29" t="s">
        <v>2446</v>
      </c>
      <c r="C22" s="9"/>
      <c r="D22" s="9"/>
      <c r="E22" s="9"/>
    </row>
    <row r="23" customHeight="1" spans="1:5">
      <c r="A23" s="6">
        <v>2230202</v>
      </c>
      <c r="B23" s="29" t="s">
        <v>2447</v>
      </c>
      <c r="C23" s="9"/>
      <c r="D23" s="9"/>
      <c r="E23" s="9"/>
    </row>
    <row r="24" customHeight="1" spans="1:5">
      <c r="A24" s="6">
        <v>2230203</v>
      </c>
      <c r="B24" s="29" t="s">
        <v>2448</v>
      </c>
      <c r="C24" s="9"/>
      <c r="D24" s="9"/>
      <c r="E24" s="9"/>
    </row>
    <row r="25" customHeight="1" spans="1:5">
      <c r="A25" s="6">
        <v>2230204</v>
      </c>
      <c r="B25" s="29" t="s">
        <v>2449</v>
      </c>
      <c r="C25" s="9"/>
      <c r="D25" s="9"/>
      <c r="E25" s="9"/>
    </row>
    <row r="26" customHeight="1" spans="1:5">
      <c r="A26" s="6">
        <v>2230205</v>
      </c>
      <c r="B26" s="29" t="s">
        <v>2450</v>
      </c>
      <c r="C26" s="9"/>
      <c r="D26" s="9"/>
      <c r="E26" s="9"/>
    </row>
    <row r="27" customHeight="1" spans="1:5">
      <c r="A27" s="6">
        <v>2230206</v>
      </c>
      <c r="B27" s="29" t="s">
        <v>2451</v>
      </c>
      <c r="C27" s="9"/>
      <c r="D27" s="9"/>
      <c r="E27" s="9"/>
    </row>
    <row r="28" customHeight="1" spans="1:5">
      <c r="A28" s="6">
        <v>2230208</v>
      </c>
      <c r="B28" s="29" t="s">
        <v>2452</v>
      </c>
      <c r="C28" s="9"/>
      <c r="D28" s="9"/>
      <c r="E28" s="9"/>
    </row>
    <row r="29" customHeight="1" spans="1:5">
      <c r="A29" s="6">
        <v>2230299</v>
      </c>
      <c r="B29" s="29" t="s">
        <v>2453</v>
      </c>
      <c r="C29" s="9"/>
      <c r="D29" s="9"/>
      <c r="E29" s="9"/>
    </row>
    <row r="30" customHeight="1" spans="1:5">
      <c r="A30" s="6">
        <v>22303</v>
      </c>
      <c r="B30" s="7" t="s">
        <v>2454</v>
      </c>
      <c r="C30" s="8">
        <f>C31</f>
        <v>0</v>
      </c>
      <c r="D30" s="8">
        <f>D31</f>
        <v>0</v>
      </c>
      <c r="E30" s="8">
        <f>E31</f>
        <v>0</v>
      </c>
    </row>
    <row r="31" customHeight="1" spans="1:5">
      <c r="A31" s="6">
        <v>2230301</v>
      </c>
      <c r="B31" s="29" t="s">
        <v>2455</v>
      </c>
      <c r="C31" s="9"/>
      <c r="D31" s="9"/>
      <c r="E31" s="9"/>
    </row>
    <row r="32" customHeight="1" spans="1:5">
      <c r="A32" s="6">
        <v>22399</v>
      </c>
      <c r="B32" s="7" t="s">
        <v>2456</v>
      </c>
      <c r="C32" s="8">
        <f>C33</f>
        <v>0</v>
      </c>
      <c r="D32" s="8">
        <f>D33</f>
        <v>0</v>
      </c>
      <c r="E32" s="8">
        <f>E33</f>
        <v>0</v>
      </c>
    </row>
    <row r="33" customHeight="1" spans="1:5">
      <c r="A33" s="6">
        <v>2239999</v>
      </c>
      <c r="B33" s="29" t="s">
        <v>2457</v>
      </c>
      <c r="C33" s="9"/>
      <c r="D33" s="9"/>
      <c r="E33" s="9"/>
    </row>
    <row r="34" hidden="1" customHeight="1"/>
  </sheetData>
  <sheetProtection autoFilter="0" objects="1"/>
  <mergeCells count="1">
    <mergeCell ref="A1:E1"/>
  </mergeCells>
  <dataValidations count="1">
    <dataValidation type="decimal" operator="between" allowBlank="1" showInputMessage="1" showErrorMessage="1" sqref="C5:E33">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74"/>
  <sheetViews>
    <sheetView showZeros="0" workbookViewId="0">
      <selection activeCell="C6" sqref="C6:D74"/>
    </sheetView>
  </sheetViews>
  <sheetFormatPr defaultColWidth="8.85" defaultRowHeight="15" customHeight="1" outlineLevelCol="3"/>
  <cols>
    <col min="1" max="1" width="19" customWidth="1"/>
    <col min="2" max="2" width="38.7083333333333" customWidth="1"/>
    <col min="3" max="3" width="22.85" customWidth="1"/>
    <col min="4" max="4" width="22.7083333333333" customWidth="1"/>
  </cols>
  <sheetData>
    <row r="1" customHeight="1" spans="1:4">
      <c r="A1" s="1" t="s">
        <v>2458</v>
      </c>
      <c r="B1" s="1"/>
      <c r="C1" s="1"/>
      <c r="D1" s="1"/>
    </row>
    <row r="2" customHeight="1" spans="1:4">
      <c r="A2" s="3"/>
      <c r="B2" s="3"/>
      <c r="C2" s="3"/>
      <c r="D2" s="25" t="s">
        <v>2459</v>
      </c>
    </row>
    <row r="3" customHeight="1" spans="1:4">
      <c r="A3" s="3"/>
      <c r="B3" s="3"/>
      <c r="C3" s="3"/>
      <c r="D3" s="25" t="s">
        <v>1145</v>
      </c>
    </row>
    <row r="4" customHeight="1" spans="1:4">
      <c r="A4" s="5" t="s">
        <v>181</v>
      </c>
      <c r="B4" s="32" t="s">
        <v>182</v>
      </c>
      <c r="C4" s="5" t="s">
        <v>1146</v>
      </c>
      <c r="D4" s="5" t="s">
        <v>2460</v>
      </c>
    </row>
    <row r="5" customHeight="1" spans="1:4">
      <c r="A5" s="5"/>
      <c r="B5" s="32"/>
      <c r="C5" s="5"/>
      <c r="D5" s="5"/>
    </row>
    <row r="6" customHeight="1" spans="1:4">
      <c r="A6" s="6"/>
      <c r="B6" s="7" t="s">
        <v>1146</v>
      </c>
      <c r="C6" s="8">
        <f>C7+C12+C23+C31+C38+C42+C45+C49+C54+C60+C64+C69</f>
        <v>590936</v>
      </c>
      <c r="D6" s="8">
        <f>D7+D12+D23+D31+D38+D42+D45+D49+D54+D60+D64+D69</f>
        <v>131886</v>
      </c>
    </row>
    <row r="7" customHeight="1" spans="1:4">
      <c r="A7" s="6">
        <v>501</v>
      </c>
      <c r="B7" s="27" t="s">
        <v>2461</v>
      </c>
      <c r="C7" s="8">
        <f>SUM(C8:C11)</f>
        <v>68761</v>
      </c>
      <c r="D7" s="8">
        <f>SUM(D8:D11)</f>
        <v>61368</v>
      </c>
    </row>
    <row r="8" customHeight="1" spans="1:4">
      <c r="A8" s="6">
        <v>50101</v>
      </c>
      <c r="B8" s="6" t="s">
        <v>2462</v>
      </c>
      <c r="C8" s="9">
        <v>49432</v>
      </c>
      <c r="D8" s="9">
        <v>43093</v>
      </c>
    </row>
    <row r="9" customHeight="1" spans="1:4">
      <c r="A9" s="6">
        <v>50102</v>
      </c>
      <c r="B9" s="6" t="s">
        <v>2463</v>
      </c>
      <c r="C9" s="9">
        <v>11801</v>
      </c>
      <c r="D9" s="9">
        <v>11358</v>
      </c>
    </row>
    <row r="10" customHeight="1" spans="1:4">
      <c r="A10" s="6">
        <v>50103</v>
      </c>
      <c r="B10" s="6" t="s">
        <v>2464</v>
      </c>
      <c r="C10" s="9">
        <v>5759</v>
      </c>
      <c r="D10" s="9">
        <v>5148</v>
      </c>
    </row>
    <row r="11" customHeight="1" spans="1:4">
      <c r="A11" s="6">
        <v>50199</v>
      </c>
      <c r="B11" s="6" t="s">
        <v>2465</v>
      </c>
      <c r="C11" s="9">
        <v>1769</v>
      </c>
      <c r="D11" s="9">
        <v>1769</v>
      </c>
    </row>
    <row r="12" customHeight="1" spans="1:4">
      <c r="A12" s="6">
        <v>502</v>
      </c>
      <c r="B12" s="27" t="s">
        <v>2466</v>
      </c>
      <c r="C12" s="8">
        <f>SUM(C13:C22)</f>
        <v>154849</v>
      </c>
      <c r="D12" s="8">
        <f>SUM(D13:D22)</f>
        <v>3100</v>
      </c>
    </row>
    <row r="13" customHeight="1" spans="1:4">
      <c r="A13" s="6">
        <v>50201</v>
      </c>
      <c r="B13" s="6" t="s">
        <v>2467</v>
      </c>
      <c r="C13" s="9">
        <v>6671</v>
      </c>
      <c r="D13" s="9">
        <v>1941</v>
      </c>
    </row>
    <row r="14" customHeight="1" spans="1:4">
      <c r="A14" s="6">
        <v>50202</v>
      </c>
      <c r="B14" s="6" t="s">
        <v>2468</v>
      </c>
      <c r="C14" s="9">
        <v>169</v>
      </c>
      <c r="D14" s="9">
        <v>74</v>
      </c>
    </row>
    <row r="15" customHeight="1" spans="1:4">
      <c r="A15" s="6">
        <v>50203</v>
      </c>
      <c r="B15" s="6" t="s">
        <v>2469</v>
      </c>
      <c r="C15" s="9">
        <v>193</v>
      </c>
      <c r="D15" s="9">
        <v>37</v>
      </c>
    </row>
    <row r="16" customHeight="1" spans="1:4">
      <c r="A16" s="6">
        <v>50204</v>
      </c>
      <c r="B16" s="6" t="s">
        <v>2470</v>
      </c>
      <c r="C16" s="9">
        <v>501</v>
      </c>
      <c r="D16" s="9">
        <v>2</v>
      </c>
    </row>
    <row r="17" customHeight="1" spans="1:4">
      <c r="A17" s="6">
        <v>50205</v>
      </c>
      <c r="B17" s="6" t="s">
        <v>2471</v>
      </c>
      <c r="C17" s="9">
        <v>2827</v>
      </c>
      <c r="D17" s="9">
        <v>104</v>
      </c>
    </row>
    <row r="18" customHeight="1" spans="1:4">
      <c r="A18" s="6">
        <v>50206</v>
      </c>
      <c r="B18" s="6" t="s">
        <v>2472</v>
      </c>
      <c r="C18" s="9">
        <v>204</v>
      </c>
      <c r="D18" s="9">
        <v>196</v>
      </c>
    </row>
    <row r="19" customHeight="1" spans="1:4">
      <c r="A19" s="6">
        <v>50207</v>
      </c>
      <c r="B19" s="6" t="s">
        <v>2473</v>
      </c>
      <c r="C19" s="9"/>
      <c r="D19" s="9"/>
    </row>
    <row r="20" customHeight="1" spans="1:4">
      <c r="A20" s="6">
        <v>50208</v>
      </c>
      <c r="B20" s="6" t="s">
        <v>2474</v>
      </c>
      <c r="C20" s="9">
        <v>212</v>
      </c>
      <c r="D20" s="9">
        <v>207</v>
      </c>
    </row>
    <row r="21" customHeight="1" spans="1:4">
      <c r="A21" s="6">
        <v>50209</v>
      </c>
      <c r="B21" s="6" t="s">
        <v>2475</v>
      </c>
      <c r="C21" s="9">
        <v>469</v>
      </c>
      <c r="D21" s="9">
        <v>83</v>
      </c>
    </row>
    <row r="22" customHeight="1" spans="1:4">
      <c r="A22" s="6">
        <v>50299</v>
      </c>
      <c r="B22" s="6" t="s">
        <v>2476</v>
      </c>
      <c r="C22" s="9">
        <v>143603</v>
      </c>
      <c r="D22" s="9">
        <v>456</v>
      </c>
    </row>
    <row r="23" customHeight="1" spans="1:4">
      <c r="A23" s="6">
        <v>503</v>
      </c>
      <c r="B23" s="27" t="s">
        <v>2477</v>
      </c>
      <c r="C23" s="8">
        <f>SUM(C24:C30)</f>
        <v>100476</v>
      </c>
      <c r="D23" s="8">
        <f>SUM(D24:D30)</f>
        <v>0</v>
      </c>
    </row>
    <row r="24" customHeight="1" spans="1:4">
      <c r="A24" s="6">
        <v>50301</v>
      </c>
      <c r="B24" s="6" t="s">
        <v>2478</v>
      </c>
      <c r="C24" s="9">
        <v>735</v>
      </c>
      <c r="D24" s="9"/>
    </row>
    <row r="25" customHeight="1" spans="1:4">
      <c r="A25" s="6">
        <v>50302</v>
      </c>
      <c r="B25" s="6" t="s">
        <v>2410</v>
      </c>
      <c r="C25" s="9"/>
      <c r="D25" s="9"/>
    </row>
    <row r="26" customHeight="1" spans="1:4">
      <c r="A26" s="6">
        <v>50303</v>
      </c>
      <c r="B26" s="6" t="s">
        <v>2479</v>
      </c>
      <c r="C26" s="9"/>
      <c r="D26" s="9"/>
    </row>
    <row r="27" customHeight="1" spans="1:4">
      <c r="A27" s="6">
        <v>50305</v>
      </c>
      <c r="B27" s="6" t="s">
        <v>2480</v>
      </c>
      <c r="C27" s="9"/>
      <c r="D27" s="9"/>
    </row>
    <row r="28" customHeight="1" spans="1:4">
      <c r="A28" s="6">
        <v>50306</v>
      </c>
      <c r="B28" s="6" t="s">
        <v>2481</v>
      </c>
      <c r="C28" s="9"/>
      <c r="D28" s="9"/>
    </row>
    <row r="29" customHeight="1" spans="1:4">
      <c r="A29" s="6">
        <v>50307</v>
      </c>
      <c r="B29" s="6" t="s">
        <v>2482</v>
      </c>
      <c r="C29" s="9"/>
      <c r="D29" s="9"/>
    </row>
    <row r="30" customHeight="1" spans="1:4">
      <c r="A30" s="6">
        <v>50399</v>
      </c>
      <c r="B30" s="6" t="s">
        <v>2483</v>
      </c>
      <c r="C30" s="9">
        <v>99741</v>
      </c>
      <c r="D30" s="9"/>
    </row>
    <row r="31" customHeight="1" spans="1:4">
      <c r="A31" s="6">
        <v>504</v>
      </c>
      <c r="B31" s="27" t="s">
        <v>2484</v>
      </c>
      <c r="C31" s="8">
        <f>SUM(C32:C37)</f>
        <v>7556</v>
      </c>
      <c r="D31" s="8">
        <f>SUM(D32:D37)</f>
        <v>0</v>
      </c>
    </row>
    <row r="32" customHeight="1" spans="1:4">
      <c r="A32" s="6">
        <v>50401</v>
      </c>
      <c r="B32" s="6" t="s">
        <v>2478</v>
      </c>
      <c r="C32" s="9"/>
      <c r="D32" s="9"/>
    </row>
    <row r="33" customHeight="1" spans="1:4">
      <c r="A33" s="6">
        <v>50402</v>
      </c>
      <c r="B33" s="6" t="s">
        <v>2410</v>
      </c>
      <c r="C33" s="9"/>
      <c r="D33" s="9"/>
    </row>
    <row r="34" customHeight="1" spans="1:4">
      <c r="A34" s="6">
        <v>50403</v>
      </c>
      <c r="B34" s="6" t="s">
        <v>2479</v>
      </c>
      <c r="C34" s="9"/>
      <c r="D34" s="9"/>
    </row>
    <row r="35" customHeight="1" spans="1:4">
      <c r="A35" s="6">
        <v>50404</v>
      </c>
      <c r="B35" s="6" t="s">
        <v>2481</v>
      </c>
      <c r="C35" s="9"/>
      <c r="D35" s="9"/>
    </row>
    <row r="36" customHeight="1" spans="1:4">
      <c r="A36" s="6">
        <v>50405</v>
      </c>
      <c r="B36" s="6" t="s">
        <v>2482</v>
      </c>
      <c r="C36" s="9"/>
      <c r="D36" s="9"/>
    </row>
    <row r="37" customHeight="1" spans="1:4">
      <c r="A37" s="6">
        <v>50499</v>
      </c>
      <c r="B37" s="6" t="s">
        <v>2483</v>
      </c>
      <c r="C37" s="9">
        <v>7556</v>
      </c>
      <c r="D37" s="9"/>
    </row>
    <row r="38" customHeight="1" spans="1:4">
      <c r="A38" s="6">
        <v>505</v>
      </c>
      <c r="B38" s="27" t="s">
        <v>2485</v>
      </c>
      <c r="C38" s="8">
        <f>SUM(C39:C41)</f>
        <v>89386</v>
      </c>
      <c r="D38" s="8">
        <f>SUM(D39:D41)</f>
        <v>65913</v>
      </c>
    </row>
    <row r="39" customHeight="1" spans="1:4">
      <c r="A39" s="6">
        <v>50501</v>
      </c>
      <c r="B39" s="6" t="s">
        <v>2486</v>
      </c>
      <c r="C39" s="9">
        <v>65448</v>
      </c>
      <c r="D39" s="9">
        <v>65448</v>
      </c>
    </row>
    <row r="40" customHeight="1" spans="1:4">
      <c r="A40" s="6">
        <v>50502</v>
      </c>
      <c r="B40" s="6" t="s">
        <v>2487</v>
      </c>
      <c r="C40" s="9">
        <v>11361</v>
      </c>
      <c r="D40" s="9">
        <v>465</v>
      </c>
    </row>
    <row r="41" customHeight="1" spans="1:4">
      <c r="A41" s="6">
        <v>50599</v>
      </c>
      <c r="B41" s="6" t="s">
        <v>2488</v>
      </c>
      <c r="C41" s="9">
        <v>12577</v>
      </c>
      <c r="D41" s="9"/>
    </row>
    <row r="42" customHeight="1" spans="1:4">
      <c r="A42" s="6">
        <v>506</v>
      </c>
      <c r="B42" s="27" t="s">
        <v>2489</v>
      </c>
      <c r="C42" s="8">
        <f>SUM(C43:C44)</f>
        <v>2975</v>
      </c>
      <c r="D42" s="8">
        <f>SUM(D43:D44)</f>
        <v>0</v>
      </c>
    </row>
    <row r="43" customHeight="1" spans="1:4">
      <c r="A43" s="6">
        <v>50601</v>
      </c>
      <c r="B43" s="6" t="s">
        <v>2490</v>
      </c>
      <c r="C43" s="9">
        <v>2975</v>
      </c>
      <c r="D43" s="9"/>
    </row>
    <row r="44" customHeight="1" spans="1:4">
      <c r="A44" s="6">
        <v>50602</v>
      </c>
      <c r="B44" s="6" t="s">
        <v>2491</v>
      </c>
      <c r="C44" s="9"/>
      <c r="D44" s="9"/>
    </row>
    <row r="45" customHeight="1" spans="1:4">
      <c r="A45" s="6">
        <v>507</v>
      </c>
      <c r="B45" s="27" t="s">
        <v>2492</v>
      </c>
      <c r="C45" s="8">
        <f>SUM(C46:C48)</f>
        <v>3053</v>
      </c>
      <c r="D45" s="8">
        <f>SUM(D46:D48)</f>
        <v>0</v>
      </c>
    </row>
    <row r="46" customHeight="1" spans="1:4">
      <c r="A46" s="6">
        <v>50701</v>
      </c>
      <c r="B46" s="6" t="s">
        <v>2493</v>
      </c>
      <c r="C46" s="9">
        <v>93</v>
      </c>
      <c r="D46" s="9"/>
    </row>
    <row r="47" customHeight="1" spans="1:4">
      <c r="A47" s="6">
        <v>50702</v>
      </c>
      <c r="B47" s="6" t="s">
        <v>2494</v>
      </c>
      <c r="C47" s="9">
        <v>4</v>
      </c>
      <c r="D47" s="9"/>
    </row>
    <row r="48" customHeight="1" spans="1:4">
      <c r="A48" s="6">
        <v>50799</v>
      </c>
      <c r="B48" s="6" t="s">
        <v>2495</v>
      </c>
      <c r="C48" s="9">
        <v>2956</v>
      </c>
      <c r="D48" s="9"/>
    </row>
    <row r="49" customHeight="1" spans="1:4">
      <c r="A49" s="6">
        <v>508</v>
      </c>
      <c r="B49" s="27" t="s">
        <v>2496</v>
      </c>
      <c r="C49" s="8">
        <f>SUM(C50:C53)</f>
        <v>0</v>
      </c>
      <c r="D49" s="8">
        <f>SUM(D50:D53)</f>
        <v>0</v>
      </c>
    </row>
    <row r="50" customHeight="1" spans="1:4">
      <c r="A50" s="6">
        <v>50803</v>
      </c>
      <c r="B50" s="6" t="s">
        <v>2497</v>
      </c>
      <c r="C50" s="9"/>
      <c r="D50" s="9"/>
    </row>
    <row r="51" customHeight="1" spans="1:4">
      <c r="A51" s="6">
        <v>50804</v>
      </c>
      <c r="B51" s="6" t="s">
        <v>2498</v>
      </c>
      <c r="C51" s="9"/>
      <c r="D51" s="9"/>
    </row>
    <row r="52" customHeight="1" spans="1:4">
      <c r="A52" s="6">
        <v>50805</v>
      </c>
      <c r="B52" s="6" t="s">
        <v>2499</v>
      </c>
      <c r="C52" s="9"/>
      <c r="D52" s="9"/>
    </row>
    <row r="53" customHeight="1" spans="1:4">
      <c r="A53" s="6">
        <v>50899</v>
      </c>
      <c r="B53" s="6" t="s">
        <v>2500</v>
      </c>
      <c r="C53" s="9"/>
      <c r="D53" s="9"/>
    </row>
    <row r="54" customHeight="1" spans="1:4">
      <c r="A54" s="6">
        <v>509</v>
      </c>
      <c r="B54" s="27" t="s">
        <v>2501</v>
      </c>
      <c r="C54" s="8">
        <f>SUM(C55:C59)</f>
        <v>60355</v>
      </c>
      <c r="D54" s="8">
        <f>SUM(D55:D59)</f>
        <v>1505</v>
      </c>
    </row>
    <row r="55" customHeight="1" spans="1:4">
      <c r="A55" s="6">
        <v>50901</v>
      </c>
      <c r="B55" s="6" t="s">
        <v>2502</v>
      </c>
      <c r="C55" s="9">
        <v>1981</v>
      </c>
      <c r="D55" s="9">
        <v>1420</v>
      </c>
    </row>
    <row r="56" customHeight="1" spans="1:4">
      <c r="A56" s="6">
        <v>50902</v>
      </c>
      <c r="B56" s="6" t="s">
        <v>2503</v>
      </c>
      <c r="C56" s="9">
        <v>123</v>
      </c>
      <c r="D56" s="9"/>
    </row>
    <row r="57" customHeight="1" spans="1:4">
      <c r="A57" s="6">
        <v>50903</v>
      </c>
      <c r="B57" s="6" t="s">
        <v>2504</v>
      </c>
      <c r="C57" s="9"/>
      <c r="D57" s="9"/>
    </row>
    <row r="58" customHeight="1" spans="1:4">
      <c r="A58" s="6">
        <v>50905</v>
      </c>
      <c r="B58" s="6" t="s">
        <v>2505</v>
      </c>
      <c r="C58" s="9">
        <v>122</v>
      </c>
      <c r="D58" s="9">
        <v>85</v>
      </c>
    </row>
    <row r="59" customHeight="1" spans="1:4">
      <c r="A59" s="6">
        <v>50999</v>
      </c>
      <c r="B59" s="6" t="s">
        <v>2506</v>
      </c>
      <c r="C59" s="9">
        <v>58129</v>
      </c>
      <c r="D59" s="9"/>
    </row>
    <row r="60" customHeight="1" spans="1:4">
      <c r="A60" s="6">
        <v>510</v>
      </c>
      <c r="B60" s="27" t="s">
        <v>2507</v>
      </c>
      <c r="C60" s="8">
        <f>SUM(C61:C63)</f>
        <v>69834</v>
      </c>
      <c r="D60" s="8">
        <f>SUM(D61:D63)</f>
        <v>0</v>
      </c>
    </row>
    <row r="61" customHeight="1" spans="1:4">
      <c r="A61" s="6">
        <v>51002</v>
      </c>
      <c r="B61" s="6" t="s">
        <v>2508</v>
      </c>
      <c r="C61" s="9">
        <v>65750</v>
      </c>
      <c r="D61" s="9"/>
    </row>
    <row r="62" customHeight="1" spans="1:4">
      <c r="A62" s="6">
        <v>51003</v>
      </c>
      <c r="B62" s="6" t="s">
        <v>1537</v>
      </c>
      <c r="C62" s="9"/>
      <c r="D62" s="9"/>
    </row>
    <row r="63" customHeight="1" spans="1:4">
      <c r="A63" s="6">
        <v>51004</v>
      </c>
      <c r="B63" s="6" t="s">
        <v>2509</v>
      </c>
      <c r="C63" s="9">
        <v>4084</v>
      </c>
      <c r="D63" s="9"/>
    </row>
    <row r="64" customHeight="1" spans="1:4">
      <c r="A64" s="6">
        <v>511</v>
      </c>
      <c r="B64" s="27" t="s">
        <v>2510</v>
      </c>
      <c r="C64" s="8">
        <f>SUM(C65:C68)</f>
        <v>11858</v>
      </c>
      <c r="D64" s="8">
        <f>SUM(D65:D68)</f>
        <v>0</v>
      </c>
    </row>
    <row r="65" customHeight="1" spans="1:4">
      <c r="A65" s="6">
        <v>51101</v>
      </c>
      <c r="B65" s="6" t="s">
        <v>2511</v>
      </c>
      <c r="C65" s="9">
        <v>11848</v>
      </c>
      <c r="D65" s="9"/>
    </row>
    <row r="66" customHeight="1" spans="1:4">
      <c r="A66" s="6">
        <v>51102</v>
      </c>
      <c r="B66" s="6" t="s">
        <v>2512</v>
      </c>
      <c r="C66" s="9">
        <v>10</v>
      </c>
      <c r="D66" s="9"/>
    </row>
    <row r="67" customHeight="1" spans="1:4">
      <c r="A67" s="6">
        <v>51103</v>
      </c>
      <c r="B67" s="6" t="s">
        <v>2513</v>
      </c>
      <c r="C67" s="9"/>
      <c r="D67" s="9"/>
    </row>
    <row r="68" customHeight="1" spans="1:4">
      <c r="A68" s="6">
        <v>51104</v>
      </c>
      <c r="B68" s="6" t="s">
        <v>2514</v>
      </c>
      <c r="C68" s="9"/>
      <c r="D68" s="9"/>
    </row>
    <row r="69" customHeight="1" spans="1:4">
      <c r="A69" s="6">
        <v>599</v>
      </c>
      <c r="B69" s="27" t="s">
        <v>867</v>
      </c>
      <c r="C69" s="8">
        <f>SUM(C70:C74)</f>
        <v>21833</v>
      </c>
      <c r="D69" s="8">
        <f>SUM(D70:D74)</f>
        <v>0</v>
      </c>
    </row>
    <row r="70" customHeight="1" spans="1:4">
      <c r="A70" s="6">
        <v>59907</v>
      </c>
      <c r="B70" s="6" t="s">
        <v>2515</v>
      </c>
      <c r="C70" s="9"/>
      <c r="D70" s="9"/>
    </row>
    <row r="71" customHeight="1" spans="1:4">
      <c r="A71" s="6">
        <v>59908</v>
      </c>
      <c r="B71" s="6" t="s">
        <v>2516</v>
      </c>
      <c r="C71" s="9"/>
      <c r="D71" s="9"/>
    </row>
    <row r="72" customHeight="1" spans="1:4">
      <c r="A72" s="6">
        <v>59909</v>
      </c>
      <c r="B72" s="6" t="s">
        <v>2517</v>
      </c>
      <c r="C72" s="9"/>
      <c r="D72" s="9"/>
    </row>
    <row r="73" customHeight="1" spans="1:4">
      <c r="A73" s="6">
        <v>59910</v>
      </c>
      <c r="B73" s="6" t="s">
        <v>2518</v>
      </c>
      <c r="C73" s="9"/>
      <c r="D73" s="9"/>
    </row>
    <row r="74" customHeight="1" spans="1:4">
      <c r="A74" s="6">
        <v>59999</v>
      </c>
      <c r="B74" s="6" t="s">
        <v>1993</v>
      </c>
      <c r="C74" s="9">
        <v>21833</v>
      </c>
      <c r="D74" s="9"/>
    </row>
  </sheetData>
  <sheetProtection autoFilter="0" objects="1"/>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77"/>
  <sheetViews>
    <sheetView showZeros="0" topLeftCell="A59" workbookViewId="0">
      <selection activeCell="C6" sqref="C6:F77"/>
    </sheetView>
  </sheetViews>
  <sheetFormatPr defaultColWidth="8.85" defaultRowHeight="15" customHeight="1" outlineLevelCol="5"/>
  <cols>
    <col min="1" max="1" width="14" customWidth="1"/>
    <col min="2" max="2" width="40.425" customWidth="1"/>
    <col min="3" max="3" width="25.7083333333333" customWidth="1"/>
    <col min="4" max="4" width="24.85" customWidth="1"/>
    <col min="5" max="5" width="17.7083333333333" customWidth="1"/>
    <col min="6" max="6" width="23" customWidth="1"/>
  </cols>
  <sheetData>
    <row r="1" ht="24.75" customHeight="1" spans="1:6">
      <c r="A1" s="1" t="s">
        <v>2519</v>
      </c>
      <c r="B1" s="1"/>
      <c r="C1" s="1"/>
      <c r="D1" s="1"/>
      <c r="E1" s="1"/>
      <c r="F1" s="1"/>
    </row>
    <row r="2" customHeight="1" spans="1:6">
      <c r="A2" s="3"/>
      <c r="B2" s="3"/>
      <c r="C2" s="2"/>
      <c r="D2" s="25"/>
      <c r="E2" s="25"/>
      <c r="F2" s="25" t="s">
        <v>2520</v>
      </c>
    </row>
    <row r="3" customHeight="1" spans="1:6">
      <c r="A3" s="3"/>
      <c r="B3" s="3"/>
      <c r="C3" s="2"/>
      <c r="D3" s="25"/>
      <c r="E3" s="25"/>
      <c r="F3" s="25" t="s">
        <v>1145</v>
      </c>
    </row>
    <row r="4" customHeight="1" spans="1:6">
      <c r="A4" s="7" t="s">
        <v>181</v>
      </c>
      <c r="B4" s="7" t="s">
        <v>182</v>
      </c>
      <c r="C4" s="7" t="s">
        <v>2430</v>
      </c>
      <c r="D4" s="7"/>
      <c r="E4" s="7" t="s">
        <v>2431</v>
      </c>
      <c r="F4" s="7"/>
    </row>
    <row r="5" customHeight="1" spans="1:6">
      <c r="A5" s="7"/>
      <c r="B5" s="7"/>
      <c r="C5" s="31" t="s">
        <v>1146</v>
      </c>
      <c r="D5" s="31" t="s">
        <v>2460</v>
      </c>
      <c r="E5" s="31" t="s">
        <v>1146</v>
      </c>
      <c r="F5" s="31" t="s">
        <v>2460</v>
      </c>
    </row>
    <row r="6" customHeight="1" spans="1:6">
      <c r="A6" s="27"/>
      <c r="B6" s="7" t="s">
        <v>1146</v>
      </c>
      <c r="C6" s="8">
        <f t="shared" ref="C6:F6" si="0">SUM(C7,C12,C23,C31,C38,C42,C45,C49,C54,C60,C64,C69,C72)</f>
        <v>489086</v>
      </c>
      <c r="D6" s="8">
        <f t="shared" si="0"/>
        <v>135620</v>
      </c>
      <c r="E6" s="8">
        <f t="shared" si="0"/>
        <v>590936</v>
      </c>
      <c r="F6" s="8">
        <f t="shared" si="0"/>
        <v>144374</v>
      </c>
    </row>
    <row r="7" customHeight="1" spans="1:6">
      <c r="A7" s="6">
        <v>501</v>
      </c>
      <c r="B7" s="7" t="s">
        <v>2461</v>
      </c>
      <c r="C7" s="9">
        <v>78167</v>
      </c>
      <c r="D7" s="8">
        <f>SUM(D8:D11)</f>
        <v>78167</v>
      </c>
      <c r="E7" s="9">
        <v>68761</v>
      </c>
      <c r="F7" s="8">
        <f>SUM(F8:F11)</f>
        <v>68761</v>
      </c>
    </row>
    <row r="8" customHeight="1" spans="1:6">
      <c r="A8" s="6">
        <v>50101</v>
      </c>
      <c r="B8" s="29" t="s">
        <v>2462</v>
      </c>
      <c r="C8" s="9">
        <v>59707</v>
      </c>
      <c r="D8" s="9">
        <v>59707</v>
      </c>
      <c r="E8" s="9">
        <v>49432</v>
      </c>
      <c r="F8" s="9">
        <v>49432</v>
      </c>
    </row>
    <row r="9" customHeight="1" spans="1:6">
      <c r="A9" s="6">
        <v>50102</v>
      </c>
      <c r="B9" s="29" t="s">
        <v>2463</v>
      </c>
      <c r="C9" s="9">
        <v>11574</v>
      </c>
      <c r="D9" s="9">
        <v>11574</v>
      </c>
      <c r="E9" s="9">
        <v>11801</v>
      </c>
      <c r="F9" s="9">
        <v>11801</v>
      </c>
    </row>
    <row r="10" customHeight="1" spans="1:6">
      <c r="A10" s="6">
        <v>50103</v>
      </c>
      <c r="B10" s="29" t="s">
        <v>2464</v>
      </c>
      <c r="C10" s="9">
        <v>5015</v>
      </c>
      <c r="D10" s="9">
        <v>5015</v>
      </c>
      <c r="E10" s="9">
        <v>5759</v>
      </c>
      <c r="F10" s="9">
        <v>5759</v>
      </c>
    </row>
    <row r="11" customHeight="1" spans="1:6">
      <c r="A11" s="6">
        <v>50199</v>
      </c>
      <c r="B11" s="29" t="s">
        <v>2465</v>
      </c>
      <c r="C11" s="9">
        <v>1871</v>
      </c>
      <c r="D11" s="9">
        <v>1871</v>
      </c>
      <c r="E11" s="9">
        <v>1769</v>
      </c>
      <c r="F11" s="9">
        <v>1769</v>
      </c>
    </row>
    <row r="12" customHeight="1" spans="1:6">
      <c r="A12" s="6">
        <v>502</v>
      </c>
      <c r="B12" s="7" t="s">
        <v>2466</v>
      </c>
      <c r="C12" s="9">
        <v>254214</v>
      </c>
      <c r="D12" s="8">
        <f>SUM(D13:D22)</f>
        <v>3619</v>
      </c>
      <c r="E12" s="9">
        <v>154849</v>
      </c>
      <c r="F12" s="8">
        <f>SUM(F13:F22)</f>
        <v>7393</v>
      </c>
    </row>
    <row r="13" customHeight="1" spans="1:6">
      <c r="A13" s="6">
        <v>50201</v>
      </c>
      <c r="B13" s="29" t="s">
        <v>2467</v>
      </c>
      <c r="C13" s="9">
        <v>9614</v>
      </c>
      <c r="D13" s="9">
        <v>1483</v>
      </c>
      <c r="E13" s="9">
        <v>6671</v>
      </c>
      <c r="F13" s="9">
        <v>3183</v>
      </c>
    </row>
    <row r="14" customHeight="1" spans="1:6">
      <c r="A14" s="6">
        <v>50202</v>
      </c>
      <c r="B14" s="29" t="s">
        <v>2468</v>
      </c>
      <c r="C14" s="9">
        <v>245</v>
      </c>
      <c r="D14" s="9">
        <v>77</v>
      </c>
      <c r="E14" s="9">
        <v>169</v>
      </c>
      <c r="F14" s="9">
        <v>77</v>
      </c>
    </row>
    <row r="15" customHeight="1" spans="1:6">
      <c r="A15" s="6">
        <v>50203</v>
      </c>
      <c r="B15" s="29" t="s">
        <v>2469</v>
      </c>
      <c r="C15" s="9">
        <v>377</v>
      </c>
      <c r="D15" s="9">
        <v>43</v>
      </c>
      <c r="E15" s="9">
        <v>193</v>
      </c>
      <c r="F15" s="9">
        <v>43</v>
      </c>
    </row>
    <row r="16" customHeight="1" spans="1:6">
      <c r="A16" s="6">
        <v>50204</v>
      </c>
      <c r="B16" s="29" t="s">
        <v>2470</v>
      </c>
      <c r="C16" s="9">
        <v>572</v>
      </c>
      <c r="D16" s="9"/>
      <c r="E16" s="9">
        <v>501</v>
      </c>
      <c r="F16" s="9"/>
    </row>
    <row r="17" customHeight="1" spans="1:6">
      <c r="A17" s="6">
        <v>50205</v>
      </c>
      <c r="B17" s="29" t="s">
        <v>2471</v>
      </c>
      <c r="C17" s="9">
        <v>4645</v>
      </c>
      <c r="D17" s="9">
        <v>6</v>
      </c>
      <c r="E17" s="9">
        <v>2827</v>
      </c>
      <c r="F17" s="9">
        <v>6</v>
      </c>
    </row>
    <row r="18" customHeight="1" spans="1:6">
      <c r="A18" s="6">
        <v>50206</v>
      </c>
      <c r="B18" s="29" t="s">
        <v>2472</v>
      </c>
      <c r="C18" s="9">
        <v>279</v>
      </c>
      <c r="D18" s="9">
        <v>279</v>
      </c>
      <c r="E18" s="9">
        <v>333</v>
      </c>
      <c r="F18" s="9">
        <v>333</v>
      </c>
    </row>
    <row r="19" customHeight="1" spans="1:6">
      <c r="A19" s="6">
        <v>50207</v>
      </c>
      <c r="B19" s="29" t="s">
        <v>2473</v>
      </c>
      <c r="C19" s="9"/>
      <c r="D19" s="9"/>
      <c r="E19" s="9"/>
      <c r="F19" s="9"/>
    </row>
    <row r="20" customHeight="1" spans="1:6">
      <c r="A20" s="6">
        <v>50208</v>
      </c>
      <c r="B20" s="29" t="s">
        <v>2474</v>
      </c>
      <c r="C20" s="9">
        <v>496</v>
      </c>
      <c r="D20" s="9">
        <v>215</v>
      </c>
      <c r="E20" s="9">
        <v>235</v>
      </c>
      <c r="F20" s="9">
        <v>235</v>
      </c>
    </row>
    <row r="21" customHeight="1" spans="1:6">
      <c r="A21" s="6">
        <v>50209</v>
      </c>
      <c r="B21" s="29" t="s">
        <v>2475</v>
      </c>
      <c r="C21" s="9">
        <v>858</v>
      </c>
      <c r="D21" s="9">
        <v>102</v>
      </c>
      <c r="E21" s="9">
        <v>469</v>
      </c>
      <c r="F21" s="9">
        <v>102</v>
      </c>
    </row>
    <row r="22" customHeight="1" spans="1:6">
      <c r="A22" s="6">
        <v>50299</v>
      </c>
      <c r="B22" s="29" t="s">
        <v>2476</v>
      </c>
      <c r="C22" s="9">
        <v>237128</v>
      </c>
      <c r="D22" s="9">
        <v>1414</v>
      </c>
      <c r="E22" s="9">
        <v>143451</v>
      </c>
      <c r="F22" s="9">
        <v>3414</v>
      </c>
    </row>
    <row r="23" customHeight="1" spans="1:6">
      <c r="A23" s="6">
        <v>503</v>
      </c>
      <c r="B23" s="7" t="s">
        <v>2477</v>
      </c>
      <c r="C23" s="9">
        <v>7703</v>
      </c>
      <c r="D23" s="8">
        <f>SUM(D24:D30)</f>
        <v>0</v>
      </c>
      <c r="E23" s="9">
        <v>100476</v>
      </c>
      <c r="F23" s="8">
        <f>SUM(F24:F30)</f>
        <v>0</v>
      </c>
    </row>
    <row r="24" customHeight="1" spans="1:6">
      <c r="A24" s="6">
        <v>50301</v>
      </c>
      <c r="B24" s="29" t="s">
        <v>2478</v>
      </c>
      <c r="C24" s="9"/>
      <c r="D24" s="9"/>
      <c r="E24" s="9">
        <v>735</v>
      </c>
      <c r="F24" s="9"/>
    </row>
    <row r="25" customHeight="1" spans="1:6">
      <c r="A25" s="6">
        <v>50302</v>
      </c>
      <c r="B25" s="29" t="s">
        <v>2410</v>
      </c>
      <c r="C25" s="9"/>
      <c r="D25" s="9"/>
      <c r="E25" s="9"/>
      <c r="F25" s="9"/>
    </row>
    <row r="26" customHeight="1" spans="1:6">
      <c r="A26" s="6">
        <v>50303</v>
      </c>
      <c r="B26" s="29" t="s">
        <v>2479</v>
      </c>
      <c r="C26" s="9"/>
      <c r="D26" s="9"/>
      <c r="E26" s="9"/>
      <c r="F26" s="9"/>
    </row>
    <row r="27" customHeight="1" spans="1:6">
      <c r="A27" s="6">
        <v>50305</v>
      </c>
      <c r="B27" s="29" t="s">
        <v>2480</v>
      </c>
      <c r="C27" s="9"/>
      <c r="D27" s="9"/>
      <c r="E27" s="9"/>
      <c r="F27" s="9"/>
    </row>
    <row r="28" customHeight="1" spans="1:6">
      <c r="A28" s="6">
        <v>50306</v>
      </c>
      <c r="B28" s="29" t="s">
        <v>2481</v>
      </c>
      <c r="C28" s="9">
        <v>16</v>
      </c>
      <c r="D28" s="9"/>
      <c r="E28" s="9"/>
      <c r="F28" s="9"/>
    </row>
    <row r="29" customHeight="1" spans="1:6">
      <c r="A29" s="6">
        <v>50307</v>
      </c>
      <c r="B29" s="29" t="s">
        <v>2482</v>
      </c>
      <c r="C29" s="9"/>
      <c r="D29" s="9"/>
      <c r="E29" s="9"/>
      <c r="F29" s="9"/>
    </row>
    <row r="30" customHeight="1" spans="1:6">
      <c r="A30" s="6">
        <v>50399</v>
      </c>
      <c r="B30" s="29" t="s">
        <v>2483</v>
      </c>
      <c r="C30" s="9">
        <v>7687</v>
      </c>
      <c r="D30" s="9"/>
      <c r="E30" s="9">
        <v>99741</v>
      </c>
      <c r="F30" s="9"/>
    </row>
    <row r="31" customHeight="1" spans="1:6">
      <c r="A31" s="6">
        <v>504</v>
      </c>
      <c r="B31" s="7" t="s">
        <v>2484</v>
      </c>
      <c r="C31" s="9"/>
      <c r="D31" s="8">
        <f>SUM(D32:D37)</f>
        <v>0</v>
      </c>
      <c r="E31" s="9">
        <v>7556</v>
      </c>
      <c r="F31" s="8">
        <f>SUM(F32:F37)</f>
        <v>0</v>
      </c>
    </row>
    <row r="32" customHeight="1" spans="1:6">
      <c r="A32" s="6">
        <v>50401</v>
      </c>
      <c r="B32" s="29" t="s">
        <v>2478</v>
      </c>
      <c r="C32" s="9"/>
      <c r="D32" s="9"/>
      <c r="E32" s="9"/>
      <c r="F32" s="9"/>
    </row>
    <row r="33" customHeight="1" spans="1:6">
      <c r="A33" s="6">
        <v>50402</v>
      </c>
      <c r="B33" s="29" t="s">
        <v>2410</v>
      </c>
      <c r="C33" s="9"/>
      <c r="D33" s="9"/>
      <c r="E33" s="9"/>
      <c r="F33" s="9"/>
    </row>
    <row r="34" customHeight="1" spans="1:6">
      <c r="A34" s="6">
        <v>50403</v>
      </c>
      <c r="B34" s="29" t="s">
        <v>2479</v>
      </c>
      <c r="C34" s="9"/>
      <c r="D34" s="9"/>
      <c r="E34" s="9"/>
      <c r="F34" s="9"/>
    </row>
    <row r="35" customHeight="1" spans="1:6">
      <c r="A35" s="6">
        <v>50404</v>
      </c>
      <c r="B35" s="29" t="s">
        <v>2481</v>
      </c>
      <c r="C35" s="9"/>
      <c r="D35" s="9"/>
      <c r="E35" s="9"/>
      <c r="F35" s="9"/>
    </row>
    <row r="36" customHeight="1" spans="1:6">
      <c r="A36" s="6">
        <v>50405</v>
      </c>
      <c r="B36" s="29" t="s">
        <v>2482</v>
      </c>
      <c r="C36" s="9"/>
      <c r="D36" s="9"/>
      <c r="E36" s="9"/>
      <c r="F36" s="9"/>
    </row>
    <row r="37" customHeight="1" spans="1:6">
      <c r="A37" s="6">
        <v>50499</v>
      </c>
      <c r="B37" s="29" t="s">
        <v>2483</v>
      </c>
      <c r="C37" s="9"/>
      <c r="D37" s="9"/>
      <c r="E37" s="9">
        <v>7556</v>
      </c>
      <c r="F37" s="9"/>
    </row>
    <row r="38" customHeight="1" spans="1:6">
      <c r="A38" s="6">
        <v>505</v>
      </c>
      <c r="B38" s="7" t="s">
        <v>2485</v>
      </c>
      <c r="C38" s="9">
        <v>57821</v>
      </c>
      <c r="D38" s="8">
        <f>SUM(D39:D41)</f>
        <v>53834</v>
      </c>
      <c r="E38" s="9">
        <v>89386</v>
      </c>
      <c r="F38" s="8">
        <f>SUM(F39:F41)</f>
        <v>68220</v>
      </c>
    </row>
    <row r="39" customHeight="1" spans="1:6">
      <c r="A39" s="6">
        <v>50501</v>
      </c>
      <c r="B39" s="29" t="s">
        <v>2486</v>
      </c>
      <c r="C39" s="9">
        <v>51062</v>
      </c>
      <c r="D39" s="9">
        <v>51062</v>
      </c>
      <c r="E39" s="9">
        <v>65448</v>
      </c>
      <c r="F39" s="9">
        <v>65448</v>
      </c>
    </row>
    <row r="40" customHeight="1" spans="1:6">
      <c r="A40" s="6">
        <v>50502</v>
      </c>
      <c r="B40" s="29" t="s">
        <v>2487</v>
      </c>
      <c r="C40" s="9">
        <v>6759</v>
      </c>
      <c r="D40" s="9">
        <v>2772</v>
      </c>
      <c r="E40" s="9">
        <v>11361</v>
      </c>
      <c r="F40" s="9">
        <v>2772</v>
      </c>
    </row>
    <row r="41" customHeight="1" spans="1:6">
      <c r="A41" s="6">
        <v>50599</v>
      </c>
      <c r="B41" s="29" t="s">
        <v>2488</v>
      </c>
      <c r="C41" s="9"/>
      <c r="D41" s="9"/>
      <c r="E41" s="9">
        <v>12577</v>
      </c>
      <c r="F41" s="9"/>
    </row>
    <row r="42" customHeight="1" spans="1:6">
      <c r="A42" s="6">
        <v>506</v>
      </c>
      <c r="B42" s="7" t="s">
        <v>2489</v>
      </c>
      <c r="C42" s="9">
        <v>38</v>
      </c>
      <c r="D42" s="8">
        <f>SUM(D43:D44)</f>
        <v>0</v>
      </c>
      <c r="E42" s="9">
        <v>2975</v>
      </c>
      <c r="F42" s="8">
        <f>SUM(F43:F44)</f>
        <v>0</v>
      </c>
    </row>
    <row r="43" customHeight="1" spans="1:6">
      <c r="A43" s="6">
        <v>50601</v>
      </c>
      <c r="B43" s="29" t="s">
        <v>2490</v>
      </c>
      <c r="C43" s="9">
        <v>38</v>
      </c>
      <c r="D43" s="9"/>
      <c r="E43" s="9">
        <v>2975</v>
      </c>
      <c r="F43" s="9"/>
    </row>
    <row r="44" customHeight="1" spans="1:6">
      <c r="A44" s="6">
        <v>50602</v>
      </c>
      <c r="B44" s="29" t="s">
        <v>2491</v>
      </c>
      <c r="C44" s="9"/>
      <c r="D44" s="9"/>
      <c r="E44" s="9"/>
      <c r="F44" s="9"/>
    </row>
    <row r="45" customHeight="1" spans="1:6">
      <c r="A45" s="6">
        <v>507</v>
      </c>
      <c r="B45" s="7" t="s">
        <v>2492</v>
      </c>
      <c r="C45" s="9">
        <v>866</v>
      </c>
      <c r="D45" s="8">
        <f>SUM(D46:D48)</f>
        <v>0</v>
      </c>
      <c r="E45" s="9">
        <v>3053</v>
      </c>
      <c r="F45" s="8">
        <f>SUM(F46:F48)</f>
        <v>0</v>
      </c>
    </row>
    <row r="46" customHeight="1" spans="1:6">
      <c r="A46" s="6">
        <v>50701</v>
      </c>
      <c r="B46" s="29" t="s">
        <v>2493</v>
      </c>
      <c r="C46" s="9">
        <v>423</v>
      </c>
      <c r="D46" s="9"/>
      <c r="E46" s="9">
        <v>93</v>
      </c>
      <c r="F46" s="9"/>
    </row>
    <row r="47" customHeight="1" spans="1:6">
      <c r="A47" s="6">
        <v>50702</v>
      </c>
      <c r="B47" s="29" t="s">
        <v>2494</v>
      </c>
      <c r="C47" s="9"/>
      <c r="D47" s="9"/>
      <c r="E47" s="9">
        <v>4</v>
      </c>
      <c r="F47" s="9"/>
    </row>
    <row r="48" customHeight="1" spans="1:6">
      <c r="A48" s="6">
        <v>50799</v>
      </c>
      <c r="B48" s="29" t="s">
        <v>2495</v>
      </c>
      <c r="C48" s="9">
        <v>443</v>
      </c>
      <c r="D48" s="9"/>
      <c r="E48" s="9">
        <v>2956</v>
      </c>
      <c r="F48" s="9"/>
    </row>
    <row r="49" customHeight="1" spans="1:6">
      <c r="A49" s="6">
        <v>508</v>
      </c>
      <c r="B49" s="7" t="s">
        <v>2496</v>
      </c>
      <c r="C49" s="9">
        <v>79</v>
      </c>
      <c r="D49" s="8">
        <f>SUM(D50:D53)</f>
        <v>0</v>
      </c>
      <c r="E49" s="9"/>
      <c r="F49" s="8">
        <f>SUM(F50:F53)</f>
        <v>0</v>
      </c>
    </row>
    <row r="50" customHeight="1" spans="1:6">
      <c r="A50" s="6">
        <v>50803</v>
      </c>
      <c r="B50" s="29" t="s">
        <v>2497</v>
      </c>
      <c r="C50" s="9"/>
      <c r="D50" s="9"/>
      <c r="E50" s="9"/>
      <c r="F50" s="9"/>
    </row>
    <row r="51" customHeight="1" spans="1:6">
      <c r="A51" s="6">
        <v>50804</v>
      </c>
      <c r="B51" s="29" t="s">
        <v>2498</v>
      </c>
      <c r="C51" s="9"/>
      <c r="D51" s="9"/>
      <c r="E51" s="9"/>
      <c r="F51" s="9"/>
    </row>
    <row r="52" customHeight="1" spans="1:6">
      <c r="A52" s="6">
        <v>50805</v>
      </c>
      <c r="B52" s="29" t="s">
        <v>2499</v>
      </c>
      <c r="C52" s="9"/>
      <c r="D52" s="9"/>
      <c r="E52" s="9"/>
      <c r="F52" s="9"/>
    </row>
    <row r="53" customHeight="1" spans="1:6">
      <c r="A53" s="6">
        <v>50899</v>
      </c>
      <c r="B53" s="29" t="s">
        <v>2500</v>
      </c>
      <c r="C53" s="9">
        <v>79</v>
      </c>
      <c r="D53" s="9"/>
      <c r="E53" s="9"/>
      <c r="F53" s="9"/>
    </row>
    <row r="54" customHeight="1" spans="1:6">
      <c r="A54" s="6">
        <v>509</v>
      </c>
      <c r="B54" s="7" t="s">
        <v>2501</v>
      </c>
      <c r="C54" s="9">
        <v>5884</v>
      </c>
      <c r="D54" s="8">
        <f>SUM(D55:D59)</f>
        <v>0</v>
      </c>
      <c r="E54" s="9">
        <v>60355</v>
      </c>
      <c r="F54" s="8">
        <f>SUM(F55:F59)</f>
        <v>0</v>
      </c>
    </row>
    <row r="55" customHeight="1" spans="1:6">
      <c r="A55" s="6">
        <v>50901</v>
      </c>
      <c r="B55" s="29" t="s">
        <v>2502</v>
      </c>
      <c r="C55" s="9">
        <v>1974</v>
      </c>
      <c r="D55" s="9"/>
      <c r="E55" s="9">
        <v>1981</v>
      </c>
      <c r="F55" s="9"/>
    </row>
    <row r="56" customHeight="1" spans="1:6">
      <c r="A56" s="6">
        <v>50902</v>
      </c>
      <c r="B56" s="29" t="s">
        <v>2503</v>
      </c>
      <c r="C56" s="9">
        <v>124</v>
      </c>
      <c r="D56" s="9"/>
      <c r="E56" s="9">
        <v>123</v>
      </c>
      <c r="F56" s="9"/>
    </row>
    <row r="57" customHeight="1" spans="1:6">
      <c r="A57" s="6">
        <v>50903</v>
      </c>
      <c r="B57" s="29" t="s">
        <v>2504</v>
      </c>
      <c r="C57" s="9"/>
      <c r="D57" s="9"/>
      <c r="E57" s="9"/>
      <c r="F57" s="9"/>
    </row>
    <row r="58" customHeight="1" spans="1:6">
      <c r="A58" s="6">
        <v>50905</v>
      </c>
      <c r="B58" s="29" t="s">
        <v>2505</v>
      </c>
      <c r="C58" s="9">
        <v>135</v>
      </c>
      <c r="D58" s="9"/>
      <c r="E58" s="9">
        <v>122</v>
      </c>
      <c r="F58" s="9"/>
    </row>
    <row r="59" customHeight="1" spans="1:6">
      <c r="A59" s="6">
        <v>50999</v>
      </c>
      <c r="B59" s="29" t="s">
        <v>2506</v>
      </c>
      <c r="C59" s="9">
        <v>3651</v>
      </c>
      <c r="D59" s="9"/>
      <c r="E59" s="9">
        <v>58129</v>
      </c>
      <c r="F59" s="9"/>
    </row>
    <row r="60" customHeight="1" spans="1:6">
      <c r="A60" s="6">
        <v>510</v>
      </c>
      <c r="B60" s="7" t="s">
        <v>2507</v>
      </c>
      <c r="C60" s="9">
        <v>63254</v>
      </c>
      <c r="D60" s="8">
        <f>SUM(D61:D63)</f>
        <v>0</v>
      </c>
      <c r="E60" s="9">
        <v>69834</v>
      </c>
      <c r="F60" s="8">
        <f>SUM(F61:F63)</f>
        <v>0</v>
      </c>
    </row>
    <row r="61" customHeight="1" spans="1:6">
      <c r="A61" s="6">
        <v>51002</v>
      </c>
      <c r="B61" s="29" t="s">
        <v>2508</v>
      </c>
      <c r="C61" s="9">
        <v>63254</v>
      </c>
      <c r="D61" s="9"/>
      <c r="E61" s="9">
        <v>65750</v>
      </c>
      <c r="F61" s="9"/>
    </row>
    <row r="62" customHeight="1" spans="1:6">
      <c r="A62" s="6">
        <v>51003</v>
      </c>
      <c r="B62" s="29" t="s">
        <v>1537</v>
      </c>
      <c r="C62" s="9"/>
      <c r="D62" s="9"/>
      <c r="E62" s="9"/>
      <c r="F62" s="9"/>
    </row>
    <row r="63" customHeight="1" spans="1:6">
      <c r="A63" s="6">
        <v>51004</v>
      </c>
      <c r="B63" s="29" t="s">
        <v>2509</v>
      </c>
      <c r="C63" s="9">
        <v>4084</v>
      </c>
      <c r="D63" s="9"/>
      <c r="E63" s="9">
        <v>4084</v>
      </c>
      <c r="F63" s="9"/>
    </row>
    <row r="64" customHeight="1" spans="1:6">
      <c r="A64" s="6">
        <v>511</v>
      </c>
      <c r="B64" s="7" t="s">
        <v>2510</v>
      </c>
      <c r="C64" s="9">
        <v>21055</v>
      </c>
      <c r="D64" s="8">
        <f>SUM(D65:D68)</f>
        <v>0</v>
      </c>
      <c r="E64" s="9">
        <v>11858</v>
      </c>
      <c r="F64" s="8">
        <f>SUM(F65:F68)</f>
        <v>0</v>
      </c>
    </row>
    <row r="65" customHeight="1" spans="1:6">
      <c r="A65" s="6">
        <v>51101</v>
      </c>
      <c r="B65" s="29" t="s">
        <v>2511</v>
      </c>
      <c r="C65" s="9">
        <v>21055</v>
      </c>
      <c r="D65" s="9"/>
      <c r="E65" s="9">
        <v>11848</v>
      </c>
      <c r="F65" s="9"/>
    </row>
    <row r="66" customHeight="1" spans="1:6">
      <c r="A66" s="6">
        <v>51102</v>
      </c>
      <c r="B66" s="29" t="s">
        <v>2512</v>
      </c>
      <c r="C66" s="9"/>
      <c r="D66" s="9"/>
      <c r="E66" s="9">
        <v>10</v>
      </c>
      <c r="F66" s="9"/>
    </row>
    <row r="67" customHeight="1" spans="1:6">
      <c r="A67" s="6">
        <v>51103</v>
      </c>
      <c r="B67" s="29" t="s">
        <v>2513</v>
      </c>
      <c r="C67" s="9"/>
      <c r="D67" s="9"/>
      <c r="E67" s="9"/>
      <c r="F67" s="9"/>
    </row>
    <row r="68" customHeight="1" spans="1:6">
      <c r="A68" s="6">
        <v>51104</v>
      </c>
      <c r="B68" s="29" t="s">
        <v>2514</v>
      </c>
      <c r="C68" s="9"/>
      <c r="D68" s="9"/>
      <c r="E68" s="9"/>
      <c r="F68" s="9"/>
    </row>
    <row r="69" customHeight="1" spans="1:6">
      <c r="A69" s="6">
        <v>514</v>
      </c>
      <c r="B69" s="7" t="s">
        <v>2521</v>
      </c>
      <c r="C69" s="9"/>
      <c r="D69" s="8">
        <f>SUM(D70:D71)</f>
        <v>0</v>
      </c>
      <c r="E69" s="9"/>
      <c r="F69" s="8">
        <f>SUM(F70:F71)</f>
        <v>0</v>
      </c>
    </row>
    <row r="70" customHeight="1" spans="1:6">
      <c r="A70" s="6">
        <v>51401</v>
      </c>
      <c r="B70" s="29" t="s">
        <v>2522</v>
      </c>
      <c r="C70" s="9"/>
      <c r="D70" s="9"/>
      <c r="E70" s="9"/>
      <c r="F70" s="9"/>
    </row>
    <row r="71" customHeight="1" spans="1:6">
      <c r="A71" s="6">
        <v>51402</v>
      </c>
      <c r="B71" s="29" t="s">
        <v>2523</v>
      </c>
      <c r="C71" s="9"/>
      <c r="D71" s="9"/>
      <c r="E71" s="9"/>
      <c r="F71" s="9"/>
    </row>
    <row r="72" customHeight="1" spans="1:6">
      <c r="A72" s="6">
        <v>599</v>
      </c>
      <c r="B72" s="7" t="s">
        <v>867</v>
      </c>
      <c r="C72" s="9">
        <v>5</v>
      </c>
      <c r="D72" s="8">
        <f>SUM(D73:D77)</f>
        <v>0</v>
      </c>
      <c r="E72" s="9">
        <v>21833</v>
      </c>
      <c r="F72" s="8">
        <f>SUM(F73:F77)</f>
        <v>0</v>
      </c>
    </row>
    <row r="73" customHeight="1" spans="1:6">
      <c r="A73" s="6">
        <v>59907</v>
      </c>
      <c r="B73" s="29" t="s">
        <v>2515</v>
      </c>
      <c r="C73" s="9"/>
      <c r="D73" s="9"/>
      <c r="E73" s="9"/>
      <c r="F73" s="9"/>
    </row>
    <row r="74" customHeight="1" spans="1:6">
      <c r="A74" s="6">
        <v>59908</v>
      </c>
      <c r="B74" s="29" t="s">
        <v>2516</v>
      </c>
      <c r="C74" s="9"/>
      <c r="D74" s="9"/>
      <c r="E74" s="9"/>
      <c r="F74" s="9"/>
    </row>
    <row r="75" customHeight="1" spans="1:6">
      <c r="A75" s="6">
        <v>59909</v>
      </c>
      <c r="B75" s="29" t="s">
        <v>2517</v>
      </c>
      <c r="C75" s="9"/>
      <c r="D75" s="9"/>
      <c r="E75" s="9"/>
      <c r="F75" s="9"/>
    </row>
    <row r="76" customHeight="1" spans="1:6">
      <c r="A76" s="6">
        <v>59910</v>
      </c>
      <c r="B76" s="29" t="s">
        <v>2518</v>
      </c>
      <c r="C76" s="9"/>
      <c r="D76" s="9"/>
      <c r="E76" s="9"/>
      <c r="F76" s="9"/>
    </row>
    <row r="77" customHeight="1" spans="1:6">
      <c r="A77" s="6">
        <v>59999</v>
      </c>
      <c r="B77" s="29" t="s">
        <v>1993</v>
      </c>
      <c r="C77" s="9">
        <v>5</v>
      </c>
      <c r="D77" s="9"/>
      <c r="E77" s="9">
        <v>21833</v>
      </c>
      <c r="F77" s="9"/>
    </row>
  </sheetData>
  <sheetProtection autoFilter="0" objects="1"/>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7"/>
  <sheetViews>
    <sheetView showZeros="0" topLeftCell="A19" workbookViewId="0">
      <selection activeCell="C7" sqref="C7:H37"/>
    </sheetView>
  </sheetViews>
  <sheetFormatPr defaultColWidth="8.85" defaultRowHeight="15" customHeight="1" outlineLevelCol="7"/>
  <cols>
    <col min="1" max="1" width="13.425" customWidth="1"/>
    <col min="2" max="2" width="30.2833333333333" customWidth="1"/>
    <col min="3" max="3" width="15.7083333333333" customWidth="1"/>
    <col min="4" max="4" width="16.7083333333333" customWidth="1"/>
    <col min="5" max="5" width="16.425" customWidth="1"/>
    <col min="6" max="6" width="16.1416666666667" customWidth="1"/>
    <col min="7" max="7" width="15" customWidth="1"/>
    <col min="8" max="8" width="19.575" customWidth="1"/>
  </cols>
  <sheetData>
    <row r="1" ht="18" customHeight="1" spans="1:8">
      <c r="A1" s="1" t="s">
        <v>2524</v>
      </c>
      <c r="B1" s="1"/>
      <c r="C1" s="1"/>
      <c r="D1" s="1"/>
      <c r="E1" s="1"/>
      <c r="F1" s="1"/>
      <c r="G1" s="1"/>
      <c r="H1" s="1"/>
    </row>
    <row r="2" customHeight="1" spans="1:8">
      <c r="A2" s="25" t="s">
        <v>2525</v>
      </c>
      <c r="B2" s="25"/>
      <c r="C2" s="25"/>
      <c r="D2" s="25"/>
      <c r="E2" s="25"/>
      <c r="F2" s="25"/>
      <c r="G2" s="25"/>
      <c r="H2" s="25"/>
    </row>
    <row r="3" customHeight="1" spans="1:8">
      <c r="A3" s="25" t="s">
        <v>1145</v>
      </c>
      <c r="B3" s="25"/>
      <c r="C3" s="25"/>
      <c r="D3" s="25"/>
      <c r="E3" s="25"/>
      <c r="F3" s="25"/>
      <c r="G3" s="25"/>
      <c r="H3" s="25"/>
    </row>
    <row r="4" customHeight="1" spans="1:8">
      <c r="A4" s="7" t="s">
        <v>181</v>
      </c>
      <c r="B4" s="7" t="s">
        <v>182</v>
      </c>
      <c r="C4" s="7" t="s">
        <v>2430</v>
      </c>
      <c r="D4" s="7" t="s">
        <v>2526</v>
      </c>
      <c r="E4" s="7"/>
      <c r="F4" s="7"/>
      <c r="G4" s="7"/>
      <c r="H4" s="7" t="s">
        <v>2431</v>
      </c>
    </row>
    <row r="5" customHeight="1" spans="1:8">
      <c r="A5" s="7"/>
      <c r="B5" s="7"/>
      <c r="C5" s="7"/>
      <c r="D5" s="7" t="s">
        <v>2527</v>
      </c>
      <c r="E5" s="7"/>
      <c r="F5" s="7"/>
      <c r="G5" s="5" t="s">
        <v>2528</v>
      </c>
      <c r="H5" s="7"/>
    </row>
    <row r="6" customHeight="1" spans="1:8">
      <c r="A6" s="7"/>
      <c r="B6" s="7"/>
      <c r="C6" s="7"/>
      <c r="D6" s="30" t="s">
        <v>2529</v>
      </c>
      <c r="E6" s="30" t="s">
        <v>2530</v>
      </c>
      <c r="F6" s="30" t="s">
        <v>2531</v>
      </c>
      <c r="G6" s="5"/>
      <c r="H6" s="7"/>
    </row>
    <row r="7" customHeight="1" spans="1:8">
      <c r="A7" s="6"/>
      <c r="B7" s="7" t="s">
        <v>183</v>
      </c>
      <c r="C7" s="8">
        <f t="shared" ref="C7:H7" si="0">SUM(C8,C29)</f>
        <v>160950</v>
      </c>
      <c r="D7" s="8">
        <f t="shared" si="0"/>
        <v>0</v>
      </c>
      <c r="E7" s="8">
        <f t="shared" si="0"/>
        <v>0</v>
      </c>
      <c r="F7" s="8">
        <f t="shared" si="0"/>
        <v>0</v>
      </c>
      <c r="G7" s="8">
        <f t="shared" si="0"/>
        <v>201</v>
      </c>
      <c r="H7" s="8">
        <f t="shared" si="0"/>
        <v>161151</v>
      </c>
    </row>
    <row r="8" customHeight="1" spans="1:8">
      <c r="A8" s="6">
        <v>101</v>
      </c>
      <c r="B8" s="27" t="s">
        <v>184</v>
      </c>
      <c r="C8" s="8">
        <f t="shared" ref="C8:H8" si="1">SUM(C9:C28)</f>
        <v>79855</v>
      </c>
      <c r="D8" s="8">
        <f t="shared" si="1"/>
        <v>0</v>
      </c>
      <c r="E8" s="8">
        <f t="shared" si="1"/>
        <v>0</v>
      </c>
      <c r="F8" s="8">
        <f t="shared" si="1"/>
        <v>0</v>
      </c>
      <c r="G8" s="8">
        <f t="shared" si="1"/>
        <v>756</v>
      </c>
      <c r="H8" s="8">
        <f t="shared" si="1"/>
        <v>80611</v>
      </c>
    </row>
    <row r="9" customHeight="1" spans="1:8">
      <c r="A9" s="6">
        <v>10101</v>
      </c>
      <c r="B9" s="6" t="s">
        <v>185</v>
      </c>
      <c r="C9" s="9">
        <v>29087</v>
      </c>
      <c r="D9" s="8">
        <f t="shared" ref="D9:D28" si="2">E9+F9</f>
        <v>0</v>
      </c>
      <c r="E9" s="9"/>
      <c r="F9" s="9"/>
      <c r="G9" s="9">
        <v>-606</v>
      </c>
      <c r="H9" s="8">
        <f t="shared" ref="H9:H28" si="3">C9+D9+G9</f>
        <v>28481</v>
      </c>
    </row>
    <row r="10" customHeight="1" spans="1:8">
      <c r="A10" s="6">
        <v>10102</v>
      </c>
      <c r="B10" s="6" t="s">
        <v>223</v>
      </c>
      <c r="C10" s="9"/>
      <c r="D10" s="8">
        <f t="shared" si="2"/>
        <v>0</v>
      </c>
      <c r="E10" s="9"/>
      <c r="F10" s="9"/>
      <c r="G10" s="9"/>
      <c r="H10" s="8">
        <f t="shared" si="3"/>
        <v>0</v>
      </c>
    </row>
    <row r="11" customHeight="1" spans="1:8">
      <c r="A11" s="6">
        <v>10104</v>
      </c>
      <c r="B11" s="6" t="s">
        <v>243</v>
      </c>
      <c r="C11" s="9">
        <v>4032</v>
      </c>
      <c r="D11" s="8">
        <f t="shared" si="2"/>
        <v>0</v>
      </c>
      <c r="E11" s="9"/>
      <c r="F11" s="9"/>
      <c r="G11" s="9">
        <v>-532</v>
      </c>
      <c r="H11" s="8">
        <f t="shared" si="3"/>
        <v>3500</v>
      </c>
    </row>
    <row r="12" customHeight="1" spans="1:8">
      <c r="A12" s="6">
        <v>10105</v>
      </c>
      <c r="B12" s="6" t="s">
        <v>348</v>
      </c>
      <c r="C12" s="9"/>
      <c r="D12" s="8">
        <f t="shared" si="2"/>
        <v>0</v>
      </c>
      <c r="E12" s="9"/>
      <c r="F12" s="9"/>
      <c r="G12" s="9"/>
      <c r="H12" s="8">
        <f t="shared" si="3"/>
        <v>0</v>
      </c>
    </row>
    <row r="13" customHeight="1" spans="1:8">
      <c r="A13" s="6">
        <v>10106</v>
      </c>
      <c r="B13" s="6" t="s">
        <v>2532</v>
      </c>
      <c r="C13" s="9">
        <v>1064</v>
      </c>
      <c r="D13" s="8">
        <f t="shared" si="2"/>
        <v>0</v>
      </c>
      <c r="E13" s="9"/>
      <c r="F13" s="9"/>
      <c r="G13" s="9">
        <v>36</v>
      </c>
      <c r="H13" s="8">
        <f t="shared" si="3"/>
        <v>1100</v>
      </c>
    </row>
    <row r="14" customHeight="1" spans="1:8">
      <c r="A14" s="6">
        <v>10107</v>
      </c>
      <c r="B14" s="6" t="s">
        <v>420</v>
      </c>
      <c r="C14" s="9">
        <v>9900</v>
      </c>
      <c r="D14" s="8">
        <f t="shared" si="2"/>
        <v>0</v>
      </c>
      <c r="E14" s="9"/>
      <c r="F14" s="9"/>
      <c r="G14" s="9">
        <v>-3400</v>
      </c>
      <c r="H14" s="8">
        <f t="shared" si="3"/>
        <v>6500</v>
      </c>
    </row>
    <row r="15" customHeight="1" spans="1:8">
      <c r="A15" s="6">
        <v>10109</v>
      </c>
      <c r="B15" s="6" t="s">
        <v>425</v>
      </c>
      <c r="C15" s="9">
        <v>3800</v>
      </c>
      <c r="D15" s="8">
        <f t="shared" si="2"/>
        <v>0</v>
      </c>
      <c r="E15" s="9"/>
      <c r="F15" s="9"/>
      <c r="G15" s="9">
        <v>770</v>
      </c>
      <c r="H15" s="8">
        <f t="shared" si="3"/>
        <v>4570</v>
      </c>
    </row>
    <row r="16" customHeight="1" spans="1:8">
      <c r="A16" s="6">
        <v>10110</v>
      </c>
      <c r="B16" s="6" t="s">
        <v>441</v>
      </c>
      <c r="C16" s="9">
        <v>4200</v>
      </c>
      <c r="D16" s="8">
        <f t="shared" si="2"/>
        <v>0</v>
      </c>
      <c r="E16" s="9"/>
      <c r="F16" s="9"/>
      <c r="G16" s="9">
        <v>2550</v>
      </c>
      <c r="H16" s="8">
        <f t="shared" si="3"/>
        <v>6750</v>
      </c>
    </row>
    <row r="17" customHeight="1" spans="1:8">
      <c r="A17" s="6">
        <v>10111</v>
      </c>
      <c r="B17" s="6" t="s">
        <v>450</v>
      </c>
      <c r="C17" s="9">
        <v>1000</v>
      </c>
      <c r="D17" s="8">
        <f t="shared" si="2"/>
        <v>0</v>
      </c>
      <c r="E17" s="9"/>
      <c r="F17" s="9"/>
      <c r="G17" s="9">
        <v>-350</v>
      </c>
      <c r="H17" s="8">
        <f t="shared" si="3"/>
        <v>650</v>
      </c>
    </row>
    <row r="18" customHeight="1" spans="1:8">
      <c r="A18" s="6">
        <v>10112</v>
      </c>
      <c r="B18" s="6" t="s">
        <v>456</v>
      </c>
      <c r="C18" s="9">
        <v>1260</v>
      </c>
      <c r="D18" s="8">
        <f t="shared" si="2"/>
        <v>0</v>
      </c>
      <c r="E18" s="9"/>
      <c r="F18" s="9"/>
      <c r="G18" s="9">
        <v>1840</v>
      </c>
      <c r="H18" s="8">
        <f t="shared" si="3"/>
        <v>3100</v>
      </c>
    </row>
    <row r="19" customHeight="1" spans="1:8">
      <c r="A19" s="6">
        <v>10113</v>
      </c>
      <c r="B19" s="6" t="s">
        <v>465</v>
      </c>
      <c r="C19" s="9">
        <v>12000</v>
      </c>
      <c r="D19" s="8">
        <f t="shared" si="2"/>
        <v>0</v>
      </c>
      <c r="E19" s="9"/>
      <c r="F19" s="9"/>
      <c r="G19" s="9">
        <v>-7600</v>
      </c>
      <c r="H19" s="8">
        <f t="shared" si="3"/>
        <v>4400</v>
      </c>
    </row>
    <row r="20" customHeight="1" spans="1:8">
      <c r="A20" s="6">
        <v>10114</v>
      </c>
      <c r="B20" s="6" t="s">
        <v>2533</v>
      </c>
      <c r="C20" s="9">
        <v>1500</v>
      </c>
      <c r="D20" s="8">
        <f t="shared" si="2"/>
        <v>0</v>
      </c>
      <c r="E20" s="9"/>
      <c r="F20" s="9"/>
      <c r="G20" s="9">
        <v>150</v>
      </c>
      <c r="H20" s="8">
        <f t="shared" si="3"/>
        <v>1650</v>
      </c>
    </row>
    <row r="21" customHeight="1" spans="1:8">
      <c r="A21" s="6">
        <v>10115</v>
      </c>
      <c r="B21" s="6" t="s">
        <v>2534</v>
      </c>
      <c r="C21" s="9"/>
      <c r="D21" s="8">
        <f t="shared" si="2"/>
        <v>0</v>
      </c>
      <c r="E21" s="9"/>
      <c r="F21" s="9"/>
      <c r="G21" s="9"/>
      <c r="H21" s="8">
        <f t="shared" si="3"/>
        <v>0</v>
      </c>
    </row>
    <row r="22" customHeight="1" spans="1:8">
      <c r="A22" s="6">
        <v>10116</v>
      </c>
      <c r="B22" s="6" t="s">
        <v>2535</v>
      </c>
      <c r="C22" s="9">
        <v>900</v>
      </c>
      <c r="D22" s="8">
        <f t="shared" si="2"/>
        <v>0</v>
      </c>
      <c r="E22" s="9"/>
      <c r="F22" s="9"/>
      <c r="G22" s="9"/>
      <c r="H22" s="8">
        <f t="shared" si="3"/>
        <v>900</v>
      </c>
    </row>
    <row r="23" customHeight="1" spans="1:8">
      <c r="A23" s="6">
        <v>10117</v>
      </c>
      <c r="B23" s="6" t="s">
        <v>2536</v>
      </c>
      <c r="C23" s="9"/>
      <c r="D23" s="8">
        <f t="shared" si="2"/>
        <v>0</v>
      </c>
      <c r="E23" s="9"/>
      <c r="F23" s="9"/>
      <c r="G23" s="9"/>
      <c r="H23" s="8">
        <f t="shared" si="3"/>
        <v>0</v>
      </c>
    </row>
    <row r="24" customHeight="1" spans="1:8">
      <c r="A24" s="6">
        <v>10118</v>
      </c>
      <c r="B24" s="6" t="s">
        <v>2537</v>
      </c>
      <c r="C24" s="9"/>
      <c r="D24" s="8">
        <f t="shared" si="2"/>
        <v>0</v>
      </c>
      <c r="E24" s="9"/>
      <c r="F24" s="9"/>
      <c r="G24" s="9">
        <v>12950</v>
      </c>
      <c r="H24" s="8">
        <f t="shared" si="3"/>
        <v>12950</v>
      </c>
    </row>
    <row r="25" customHeight="1" spans="1:8">
      <c r="A25" s="6">
        <v>10119</v>
      </c>
      <c r="B25" s="6" t="s">
        <v>2538</v>
      </c>
      <c r="C25" s="9">
        <v>11000</v>
      </c>
      <c r="D25" s="8">
        <f t="shared" si="2"/>
        <v>0</v>
      </c>
      <c r="E25" s="9"/>
      <c r="F25" s="9"/>
      <c r="G25" s="9">
        <v>-5000</v>
      </c>
      <c r="H25" s="8">
        <f t="shared" si="3"/>
        <v>6000</v>
      </c>
    </row>
    <row r="26" customHeight="1" spans="1:8">
      <c r="A26" s="6">
        <v>10120</v>
      </c>
      <c r="B26" s="6" t="s">
        <v>2539</v>
      </c>
      <c r="C26" s="9"/>
      <c r="D26" s="8">
        <f t="shared" si="2"/>
        <v>0</v>
      </c>
      <c r="E26" s="9"/>
      <c r="F26" s="9"/>
      <c r="G26" s="9"/>
      <c r="H26" s="8">
        <f t="shared" si="3"/>
        <v>0</v>
      </c>
    </row>
    <row r="27" customHeight="1" spans="1:8">
      <c r="A27" s="6">
        <v>10121</v>
      </c>
      <c r="B27" s="6" t="s">
        <v>2540</v>
      </c>
      <c r="C27" s="9">
        <v>112</v>
      </c>
      <c r="D27" s="8">
        <f t="shared" si="2"/>
        <v>0</v>
      </c>
      <c r="E27" s="9"/>
      <c r="F27" s="9"/>
      <c r="G27" s="9">
        <v>-52</v>
      </c>
      <c r="H27" s="8">
        <f t="shared" si="3"/>
        <v>60</v>
      </c>
    </row>
    <row r="28" customHeight="1" spans="1:8">
      <c r="A28" s="6">
        <v>10199</v>
      </c>
      <c r="B28" s="6" t="s">
        <v>2541</v>
      </c>
      <c r="C28" s="9"/>
      <c r="D28" s="8">
        <f t="shared" si="2"/>
        <v>0</v>
      </c>
      <c r="E28" s="9"/>
      <c r="F28" s="9"/>
      <c r="G28" s="9"/>
      <c r="H28" s="8">
        <f t="shared" si="3"/>
        <v>0</v>
      </c>
    </row>
    <row r="29" customHeight="1" spans="1:8">
      <c r="A29" s="6">
        <v>103</v>
      </c>
      <c r="B29" s="27" t="s">
        <v>511</v>
      </c>
      <c r="C29" s="8">
        <f t="shared" ref="C29:H29" si="4">SUM(C30:C37)</f>
        <v>81095</v>
      </c>
      <c r="D29" s="8">
        <f t="shared" si="4"/>
        <v>0</v>
      </c>
      <c r="E29" s="8">
        <f t="shared" si="4"/>
        <v>0</v>
      </c>
      <c r="F29" s="8">
        <f t="shared" si="4"/>
        <v>0</v>
      </c>
      <c r="G29" s="8">
        <f t="shared" si="4"/>
        <v>-555</v>
      </c>
      <c r="H29" s="8">
        <f t="shared" si="4"/>
        <v>80540</v>
      </c>
    </row>
    <row r="30" customHeight="1" spans="1:8">
      <c r="A30" s="6">
        <v>10302</v>
      </c>
      <c r="B30" s="6" t="s">
        <v>512</v>
      </c>
      <c r="C30" s="9">
        <v>3980</v>
      </c>
      <c r="D30" s="8">
        <f t="shared" ref="D30:D37" si="5">E30+F30</f>
        <v>0</v>
      </c>
      <c r="E30" s="9"/>
      <c r="F30" s="9"/>
      <c r="G30" s="9"/>
      <c r="H30" s="8">
        <f t="shared" ref="H30:H37" si="6">C30+D30+G30</f>
        <v>3980</v>
      </c>
    </row>
    <row r="31" customHeight="1" spans="1:8">
      <c r="A31" s="6">
        <v>10304</v>
      </c>
      <c r="B31" s="6" t="s">
        <v>540</v>
      </c>
      <c r="C31" s="9">
        <v>5520</v>
      </c>
      <c r="D31" s="8">
        <f t="shared" si="5"/>
        <v>0</v>
      </c>
      <c r="E31" s="9"/>
      <c r="F31" s="9"/>
      <c r="G31" s="9"/>
      <c r="H31" s="8">
        <f t="shared" si="6"/>
        <v>5520</v>
      </c>
    </row>
    <row r="32" customHeight="1" spans="1:8">
      <c r="A32" s="6">
        <v>10305</v>
      </c>
      <c r="B32" s="6" t="s">
        <v>722</v>
      </c>
      <c r="C32" s="9">
        <v>7500</v>
      </c>
      <c r="D32" s="8">
        <f t="shared" si="5"/>
        <v>0</v>
      </c>
      <c r="E32" s="9"/>
      <c r="F32" s="9"/>
      <c r="G32" s="9">
        <v>13500</v>
      </c>
      <c r="H32" s="8">
        <f t="shared" si="6"/>
        <v>21000</v>
      </c>
    </row>
    <row r="33" customHeight="1" spans="1:8">
      <c r="A33" s="6">
        <v>10306</v>
      </c>
      <c r="B33" s="6" t="s">
        <v>762</v>
      </c>
      <c r="C33" s="9"/>
      <c r="D33" s="8">
        <f t="shared" si="5"/>
        <v>0</v>
      </c>
      <c r="E33" s="9"/>
      <c r="F33" s="9"/>
      <c r="G33" s="9"/>
      <c r="H33" s="8">
        <f t="shared" si="6"/>
        <v>0</v>
      </c>
    </row>
    <row r="34" customHeight="1" spans="1:8">
      <c r="A34" s="6">
        <v>10307</v>
      </c>
      <c r="B34" s="6" t="s">
        <v>781</v>
      </c>
      <c r="C34" s="9">
        <v>58000</v>
      </c>
      <c r="D34" s="8">
        <f t="shared" si="5"/>
        <v>0</v>
      </c>
      <c r="E34" s="9"/>
      <c r="F34" s="9"/>
      <c r="G34" s="9">
        <v>-13500</v>
      </c>
      <c r="H34" s="8">
        <f t="shared" si="6"/>
        <v>44500</v>
      </c>
    </row>
    <row r="35" customHeight="1" spans="1:8">
      <c r="A35" s="6">
        <v>10308</v>
      </c>
      <c r="B35" s="6" t="s">
        <v>832</v>
      </c>
      <c r="C35" s="9"/>
      <c r="D35" s="8">
        <f t="shared" si="5"/>
        <v>0</v>
      </c>
      <c r="E35" s="9"/>
      <c r="F35" s="9"/>
      <c r="G35" s="9"/>
      <c r="H35" s="8">
        <f t="shared" si="6"/>
        <v>0</v>
      </c>
    </row>
    <row r="36" customHeight="1" spans="1:8">
      <c r="A36" s="6">
        <v>10309</v>
      </c>
      <c r="B36" s="6" t="s">
        <v>835</v>
      </c>
      <c r="C36" s="9"/>
      <c r="D36" s="8">
        <f t="shared" si="5"/>
        <v>0</v>
      </c>
      <c r="E36" s="9"/>
      <c r="F36" s="9"/>
      <c r="G36" s="9"/>
      <c r="H36" s="8">
        <f t="shared" si="6"/>
        <v>0</v>
      </c>
    </row>
    <row r="37" customHeight="1" spans="1:8">
      <c r="A37" s="6">
        <v>10399</v>
      </c>
      <c r="B37" s="6" t="s">
        <v>2542</v>
      </c>
      <c r="C37" s="9">
        <v>6095</v>
      </c>
      <c r="D37" s="8">
        <f t="shared" si="5"/>
        <v>0</v>
      </c>
      <c r="E37" s="9"/>
      <c r="F37" s="9"/>
      <c r="G37" s="9">
        <v>-555</v>
      </c>
      <c r="H37" s="8">
        <f t="shared" si="6"/>
        <v>5540</v>
      </c>
    </row>
  </sheetData>
  <sheetProtection autoFilter="0" objects="1"/>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29"/>
  <sheetViews>
    <sheetView showZeros="0" workbookViewId="0">
      <selection activeCell="C10" sqref="C10"/>
    </sheetView>
  </sheetViews>
  <sheetFormatPr defaultColWidth="8.85" defaultRowHeight="15" customHeight="1" outlineLevelCol="2"/>
  <cols>
    <col min="1" max="1" width="13.425" customWidth="1"/>
    <col min="2" max="2" width="37.7083333333333" customWidth="1"/>
    <col min="3" max="3" width="28.7083333333333" customWidth="1"/>
  </cols>
  <sheetData>
    <row r="1" customHeight="1" spans="1:3">
      <c r="A1" s="24" t="s">
        <v>2543</v>
      </c>
      <c r="B1" s="24"/>
      <c r="C1" s="24"/>
    </row>
    <row r="2" customHeight="1" spans="1:3">
      <c r="A2" s="2"/>
      <c r="B2" s="25"/>
      <c r="C2" s="25" t="s">
        <v>2544</v>
      </c>
    </row>
    <row r="3" customHeight="1" spans="1:3">
      <c r="A3" s="2"/>
      <c r="B3" s="25"/>
      <c r="C3" s="25" t="s">
        <v>1145</v>
      </c>
    </row>
    <row r="4" customHeight="1" spans="1:3">
      <c r="A4" s="5" t="s">
        <v>181</v>
      </c>
      <c r="B4" s="5" t="s">
        <v>182</v>
      </c>
      <c r="C4" s="5" t="s">
        <v>2430</v>
      </c>
    </row>
    <row r="5" customHeight="1" spans="1:3">
      <c r="A5" s="5"/>
      <c r="B5" s="5"/>
      <c r="C5" s="5"/>
    </row>
    <row r="6" customHeight="1" spans="1:3">
      <c r="A6" s="5"/>
      <c r="B6" s="5"/>
      <c r="C6" s="5"/>
    </row>
    <row r="7" customHeight="1" spans="1:3">
      <c r="A7" s="6"/>
      <c r="B7" s="7" t="s">
        <v>1146</v>
      </c>
      <c r="C7" s="26">
        <f>SUM(C8,C37,C47,C53,C65,C76,C87,C94,C116,C131,C146,C153,C162,C168,C176,C180,C186,C196,C200,C204,C209,C217,C218,C221,C225)</f>
        <v>489086</v>
      </c>
    </row>
    <row r="8" customHeight="1" spans="1:3">
      <c r="A8" s="6">
        <v>201</v>
      </c>
      <c r="B8" s="27" t="s">
        <v>1147</v>
      </c>
      <c r="C8" s="26">
        <f>SUM(C9:C36)</f>
        <v>56011</v>
      </c>
    </row>
    <row r="9" customHeight="1" spans="1:3">
      <c r="A9" s="6">
        <v>20101</v>
      </c>
      <c r="B9" s="6" t="s">
        <v>1148</v>
      </c>
      <c r="C9" s="28">
        <v>1057</v>
      </c>
    </row>
    <row r="10" customHeight="1" spans="1:3">
      <c r="A10" s="6">
        <v>20102</v>
      </c>
      <c r="B10" s="6" t="s">
        <v>1160</v>
      </c>
      <c r="C10" s="28">
        <v>634</v>
      </c>
    </row>
    <row r="11" customHeight="1" spans="1:3">
      <c r="A11" s="6">
        <v>20103</v>
      </c>
      <c r="B11" s="6" t="s">
        <v>1165</v>
      </c>
      <c r="C11" s="28">
        <v>34309</v>
      </c>
    </row>
    <row r="12" customHeight="1" spans="1:3">
      <c r="A12" s="6">
        <v>20104</v>
      </c>
      <c r="B12" s="6" t="s">
        <v>1171</v>
      </c>
      <c r="C12" s="28">
        <v>1987</v>
      </c>
    </row>
    <row r="13" customHeight="1" spans="1:3">
      <c r="A13" s="6">
        <v>20105</v>
      </c>
      <c r="B13" s="6" t="s">
        <v>1178</v>
      </c>
      <c r="C13" s="28">
        <v>355</v>
      </c>
    </row>
    <row r="14" customHeight="1" spans="1:3">
      <c r="A14" s="6">
        <v>20106</v>
      </c>
      <c r="B14" s="6" t="s">
        <v>1185</v>
      </c>
      <c r="C14" s="28">
        <v>2916</v>
      </c>
    </row>
    <row r="15" customHeight="1" spans="1:3">
      <c r="A15" s="6">
        <v>20107</v>
      </c>
      <c r="B15" s="6" t="s">
        <v>1192</v>
      </c>
      <c r="C15" s="28">
        <v>5500</v>
      </c>
    </row>
    <row r="16" customHeight="1" spans="1:3">
      <c r="A16" s="6">
        <v>20108</v>
      </c>
      <c r="B16" s="6" t="s">
        <v>1195</v>
      </c>
      <c r="C16" s="28">
        <v>560</v>
      </c>
    </row>
    <row r="17" customHeight="1" spans="1:3">
      <c r="A17" s="6">
        <v>20109</v>
      </c>
      <c r="B17" s="6" t="s">
        <v>1199</v>
      </c>
      <c r="C17" s="28"/>
    </row>
    <row r="18" customHeight="1" spans="1:3">
      <c r="A18" s="6">
        <v>20111</v>
      </c>
      <c r="B18" s="6" t="s">
        <v>1207</v>
      </c>
      <c r="C18" s="28">
        <v>1756</v>
      </c>
    </row>
    <row r="19" customHeight="1" spans="1:3">
      <c r="A19" s="6">
        <v>20113</v>
      </c>
      <c r="B19" s="6" t="s">
        <v>1212</v>
      </c>
      <c r="C19" s="28">
        <v>229</v>
      </c>
    </row>
    <row r="20" customHeight="1" spans="1:3">
      <c r="A20" s="6">
        <v>20114</v>
      </c>
      <c r="B20" s="6" t="s">
        <v>1219</v>
      </c>
      <c r="C20" s="28"/>
    </row>
    <row r="21" customHeight="1" spans="1:3">
      <c r="A21" s="6">
        <v>20123</v>
      </c>
      <c r="B21" s="6" t="s">
        <v>1227</v>
      </c>
      <c r="C21" s="28"/>
    </row>
    <row r="22" customHeight="1" spans="1:3">
      <c r="A22" s="6">
        <v>20125</v>
      </c>
      <c r="B22" s="6" t="s">
        <v>1230</v>
      </c>
      <c r="C22" s="28"/>
    </row>
    <row r="23" customHeight="1" spans="1:3">
      <c r="A23" s="6">
        <v>20126</v>
      </c>
      <c r="B23" s="6" t="s">
        <v>1234</v>
      </c>
      <c r="C23" s="28">
        <v>177</v>
      </c>
    </row>
    <row r="24" customHeight="1" spans="1:3">
      <c r="A24" s="6">
        <v>20128</v>
      </c>
      <c r="B24" s="6" t="s">
        <v>1237</v>
      </c>
      <c r="C24" s="28">
        <v>92</v>
      </c>
    </row>
    <row r="25" customHeight="1" spans="1:3">
      <c r="A25" s="6">
        <v>20129</v>
      </c>
      <c r="B25" s="6" t="s">
        <v>1239</v>
      </c>
      <c r="C25" s="28">
        <v>479</v>
      </c>
    </row>
    <row r="26" customHeight="1" spans="1:3">
      <c r="A26" s="6">
        <v>20131</v>
      </c>
      <c r="B26" s="6" t="s">
        <v>1242</v>
      </c>
      <c r="C26" s="28">
        <v>1008</v>
      </c>
    </row>
    <row r="27" customHeight="1" spans="1:3">
      <c r="A27" s="6">
        <v>20132</v>
      </c>
      <c r="B27" s="6" t="s">
        <v>1245</v>
      </c>
      <c r="C27" s="28">
        <v>1016</v>
      </c>
    </row>
    <row r="28" customHeight="1" spans="1:3">
      <c r="A28" s="6">
        <v>20133</v>
      </c>
      <c r="B28" s="6" t="s">
        <v>1248</v>
      </c>
      <c r="C28" s="28">
        <v>240</v>
      </c>
    </row>
    <row r="29" customHeight="1" spans="1:3">
      <c r="A29" s="6">
        <v>20134</v>
      </c>
      <c r="B29" s="6" t="s">
        <v>1251</v>
      </c>
      <c r="C29" s="28">
        <v>182</v>
      </c>
    </row>
    <row r="30" customHeight="1" spans="1:3">
      <c r="A30" s="6">
        <v>20135</v>
      </c>
      <c r="B30" s="6" t="s">
        <v>1255</v>
      </c>
      <c r="C30" s="28"/>
    </row>
    <row r="31" customHeight="1" spans="1:3">
      <c r="A31" s="6">
        <v>20136</v>
      </c>
      <c r="B31" s="6" t="s">
        <v>2545</v>
      </c>
      <c r="C31" s="28"/>
    </row>
    <row r="32" customHeight="1" spans="1:3">
      <c r="A32" s="6">
        <v>20137</v>
      </c>
      <c r="B32" s="6" t="s">
        <v>1259</v>
      </c>
      <c r="C32" s="28">
        <v>104</v>
      </c>
    </row>
    <row r="33" customHeight="1" spans="1:3">
      <c r="A33" s="6">
        <v>20138</v>
      </c>
      <c r="B33" s="6" t="s">
        <v>1262</v>
      </c>
      <c r="C33" s="28">
        <v>3200</v>
      </c>
    </row>
    <row r="34" customHeight="1" spans="1:3">
      <c r="A34" s="6">
        <v>20139</v>
      </c>
      <c r="B34" s="6" t="s">
        <v>1272</v>
      </c>
      <c r="C34" s="28"/>
    </row>
    <row r="35" customHeight="1" spans="1:3">
      <c r="A35" s="6">
        <v>20140</v>
      </c>
      <c r="B35" s="6" t="s">
        <v>1274</v>
      </c>
      <c r="C35" s="28">
        <v>200</v>
      </c>
    </row>
    <row r="36" customHeight="1" spans="1:3">
      <c r="A36" s="6">
        <v>20199</v>
      </c>
      <c r="B36" s="6" t="s">
        <v>2546</v>
      </c>
      <c r="C36" s="28">
        <v>10</v>
      </c>
    </row>
    <row r="37" customHeight="1" spans="1:3">
      <c r="A37" s="6">
        <v>202</v>
      </c>
      <c r="B37" s="27" t="s">
        <v>1280</v>
      </c>
      <c r="C37" s="26">
        <f>SUM(C38:C46)</f>
        <v>0</v>
      </c>
    </row>
    <row r="38" customHeight="1" spans="1:3">
      <c r="A38" s="6">
        <v>20201</v>
      </c>
      <c r="B38" s="6" t="s">
        <v>1281</v>
      </c>
      <c r="C38" s="28"/>
    </row>
    <row r="39" customHeight="1" spans="1:3">
      <c r="A39" s="6">
        <v>20202</v>
      </c>
      <c r="B39" s="6" t="s">
        <v>1283</v>
      </c>
      <c r="C39" s="28"/>
    </row>
    <row r="40" customHeight="1" spans="1:3">
      <c r="A40" s="6">
        <v>20203</v>
      </c>
      <c r="B40" s="6" t="s">
        <v>1286</v>
      </c>
      <c r="C40" s="28"/>
    </row>
    <row r="41" customHeight="1" spans="1:3">
      <c r="A41" s="6">
        <v>20204</v>
      </c>
      <c r="B41" s="6" t="s">
        <v>1289</v>
      </c>
      <c r="C41" s="28"/>
    </row>
    <row r="42" customHeight="1" spans="1:3">
      <c r="A42" s="6">
        <v>20205</v>
      </c>
      <c r="B42" s="6" t="s">
        <v>1295</v>
      </c>
      <c r="C42" s="28"/>
    </row>
    <row r="43" customHeight="1" spans="1:3">
      <c r="A43" s="6">
        <v>20206</v>
      </c>
      <c r="B43" s="6" t="s">
        <v>2547</v>
      </c>
      <c r="C43" s="28"/>
    </row>
    <row r="44" customHeight="1" spans="1:3">
      <c r="A44" s="6">
        <v>20207</v>
      </c>
      <c r="B44" s="6" t="s">
        <v>1302</v>
      </c>
      <c r="C44" s="28"/>
    </row>
    <row r="45" customHeight="1" spans="1:3">
      <c r="A45" s="6">
        <v>20208</v>
      </c>
      <c r="B45" s="6" t="s">
        <v>1307</v>
      </c>
      <c r="C45" s="28"/>
    </row>
    <row r="46" customHeight="1" spans="1:3">
      <c r="A46" s="6">
        <v>20299</v>
      </c>
      <c r="B46" s="6" t="s">
        <v>2548</v>
      </c>
      <c r="C46" s="28"/>
    </row>
    <row r="47" customHeight="1" spans="1:3">
      <c r="A47" s="6">
        <v>203</v>
      </c>
      <c r="B47" s="27" t="s">
        <v>1311</v>
      </c>
      <c r="C47" s="26">
        <f>SUM(C48:C52)</f>
        <v>298</v>
      </c>
    </row>
    <row r="48" customHeight="1" spans="1:3">
      <c r="A48" s="6">
        <v>20301</v>
      </c>
      <c r="B48" s="6" t="s">
        <v>1312</v>
      </c>
      <c r="C48" s="28"/>
    </row>
    <row r="49" customHeight="1" spans="1:3">
      <c r="A49" s="6">
        <v>20304</v>
      </c>
      <c r="B49" s="6" t="s">
        <v>2549</v>
      </c>
      <c r="C49" s="28"/>
    </row>
    <row r="50" customHeight="1" spans="1:3">
      <c r="A50" s="6">
        <v>20305</v>
      </c>
      <c r="B50" s="6" t="s">
        <v>2550</v>
      </c>
      <c r="C50" s="28"/>
    </row>
    <row r="51" customHeight="1" spans="1:3">
      <c r="A51" s="6">
        <v>20306</v>
      </c>
      <c r="B51" s="6" t="s">
        <v>1320</v>
      </c>
      <c r="C51" s="28">
        <v>298</v>
      </c>
    </row>
    <row r="52" customHeight="1" spans="1:3">
      <c r="A52" s="6">
        <v>20399</v>
      </c>
      <c r="B52" s="6" t="s">
        <v>2551</v>
      </c>
      <c r="C52" s="28"/>
    </row>
    <row r="53" customHeight="1" spans="1:3">
      <c r="A53" s="6">
        <v>204</v>
      </c>
      <c r="B53" s="27" t="s">
        <v>1330</v>
      </c>
      <c r="C53" s="26">
        <f>SUM(C54:C64)</f>
        <v>18236</v>
      </c>
    </row>
    <row r="54" customHeight="1" spans="1:3">
      <c r="A54" s="6">
        <v>20401</v>
      </c>
      <c r="B54" s="6" t="s">
        <v>2552</v>
      </c>
      <c r="C54" s="28">
        <v>19</v>
      </c>
    </row>
    <row r="55" customHeight="1" spans="1:3">
      <c r="A55" s="6">
        <v>20402</v>
      </c>
      <c r="B55" s="6" t="s">
        <v>1334</v>
      </c>
      <c r="C55" s="28">
        <v>17003</v>
      </c>
    </row>
    <row r="56" customHeight="1" spans="1:3">
      <c r="A56" s="6">
        <v>20403</v>
      </c>
      <c r="B56" s="6" t="s">
        <v>1340</v>
      </c>
      <c r="C56" s="28"/>
    </row>
    <row r="57" customHeight="1" spans="1:3">
      <c r="A57" s="6">
        <v>20404</v>
      </c>
      <c r="B57" s="6" t="s">
        <v>1343</v>
      </c>
      <c r="C57" s="28"/>
    </row>
    <row r="58" customHeight="1" spans="1:3">
      <c r="A58" s="6">
        <v>20405</v>
      </c>
      <c r="B58" s="6" t="s">
        <v>1347</v>
      </c>
      <c r="C58" s="28"/>
    </row>
    <row r="59" customHeight="1" spans="1:3">
      <c r="A59" s="6">
        <v>20406</v>
      </c>
      <c r="B59" s="6" t="s">
        <v>1352</v>
      </c>
      <c r="C59" s="28">
        <v>1148</v>
      </c>
    </row>
    <row r="60" customHeight="1" spans="1:3">
      <c r="A60" s="6">
        <v>20407</v>
      </c>
      <c r="B60" s="6" t="s">
        <v>1361</v>
      </c>
      <c r="C60" s="28"/>
    </row>
    <row r="61" customHeight="1" spans="1:3">
      <c r="A61" s="6">
        <v>20408</v>
      </c>
      <c r="B61" s="6" t="s">
        <v>1366</v>
      </c>
      <c r="C61" s="28">
        <v>66</v>
      </c>
    </row>
    <row r="62" customHeight="1" spans="1:3">
      <c r="A62" s="6">
        <v>20409</v>
      </c>
      <c r="B62" s="6" t="s">
        <v>1371</v>
      </c>
      <c r="C62" s="28"/>
    </row>
    <row r="63" customHeight="1" spans="1:3">
      <c r="A63" s="6">
        <v>20410</v>
      </c>
      <c r="B63" s="6" t="s">
        <v>1375</v>
      </c>
      <c r="C63" s="28"/>
    </row>
    <row r="64" customHeight="1" spans="1:3">
      <c r="A64" s="6">
        <v>20499</v>
      </c>
      <c r="B64" s="6" t="s">
        <v>2553</v>
      </c>
      <c r="C64" s="28"/>
    </row>
    <row r="65" customHeight="1" spans="1:3">
      <c r="A65" s="6">
        <v>205</v>
      </c>
      <c r="B65" s="27" t="s">
        <v>852</v>
      </c>
      <c r="C65" s="26">
        <f>SUM(C66:C75)</f>
        <v>83327</v>
      </c>
    </row>
    <row r="66" customHeight="1" spans="1:3">
      <c r="A66" s="6">
        <v>20501</v>
      </c>
      <c r="B66" s="6" t="s">
        <v>1381</v>
      </c>
      <c r="C66" s="28">
        <v>3107</v>
      </c>
    </row>
    <row r="67" customHeight="1" spans="1:3">
      <c r="A67" s="6">
        <v>20502</v>
      </c>
      <c r="B67" s="6" t="s">
        <v>1383</v>
      </c>
      <c r="C67" s="28">
        <v>74756</v>
      </c>
    </row>
    <row r="68" customHeight="1" spans="1:3">
      <c r="A68" s="6">
        <v>20503</v>
      </c>
      <c r="B68" s="6" t="s">
        <v>1390</v>
      </c>
      <c r="C68" s="28">
        <v>4270</v>
      </c>
    </row>
    <row r="69" customHeight="1" spans="1:3">
      <c r="A69" s="6">
        <v>20504</v>
      </c>
      <c r="B69" s="6" t="s">
        <v>1396</v>
      </c>
      <c r="C69" s="28"/>
    </row>
    <row r="70" customHeight="1" spans="1:3">
      <c r="A70" s="6">
        <v>20505</v>
      </c>
      <c r="B70" s="6" t="s">
        <v>1402</v>
      </c>
      <c r="C70" s="28"/>
    </row>
    <row r="71" customHeight="1" spans="1:3">
      <c r="A71" s="6">
        <v>20506</v>
      </c>
      <c r="B71" s="6" t="s">
        <v>1406</v>
      </c>
      <c r="C71" s="28"/>
    </row>
    <row r="72" customHeight="1" spans="1:3">
      <c r="A72" s="6">
        <v>20507</v>
      </c>
      <c r="B72" s="6" t="s">
        <v>1410</v>
      </c>
      <c r="C72" s="28">
        <v>293</v>
      </c>
    </row>
    <row r="73" customHeight="1" spans="1:3">
      <c r="A73" s="6">
        <v>20508</v>
      </c>
      <c r="B73" s="6" t="s">
        <v>1414</v>
      </c>
      <c r="C73" s="28">
        <v>619</v>
      </c>
    </row>
    <row r="74" customHeight="1" spans="1:3">
      <c r="A74" s="6">
        <v>20509</v>
      </c>
      <c r="B74" s="6" t="s">
        <v>1420</v>
      </c>
      <c r="C74" s="28"/>
    </row>
    <row r="75" customHeight="1" spans="1:3">
      <c r="A75" s="6">
        <v>20599</v>
      </c>
      <c r="B75" s="6" t="s">
        <v>2554</v>
      </c>
      <c r="C75" s="28">
        <v>282</v>
      </c>
    </row>
    <row r="76" customHeight="1" spans="1:3">
      <c r="A76" s="6">
        <v>206</v>
      </c>
      <c r="B76" s="27" t="s">
        <v>854</v>
      </c>
      <c r="C76" s="26">
        <f>SUM(C77:C86)</f>
        <v>6319</v>
      </c>
    </row>
    <row r="77" customHeight="1" spans="1:3">
      <c r="A77" s="6">
        <v>20601</v>
      </c>
      <c r="B77" s="6" t="s">
        <v>1429</v>
      </c>
      <c r="C77" s="28">
        <v>3802</v>
      </c>
    </row>
    <row r="78" customHeight="1" spans="1:3">
      <c r="A78" s="6">
        <v>20602</v>
      </c>
      <c r="B78" s="6" t="s">
        <v>1431</v>
      </c>
      <c r="C78" s="28"/>
    </row>
    <row r="79" customHeight="1" spans="1:3">
      <c r="A79" s="6">
        <v>20603</v>
      </c>
      <c r="B79" s="6" t="s">
        <v>1440</v>
      </c>
      <c r="C79" s="28"/>
    </row>
    <row r="80" customHeight="1" spans="1:3">
      <c r="A80" s="6">
        <v>20604</v>
      </c>
      <c r="B80" s="6" t="s">
        <v>1445</v>
      </c>
      <c r="C80" s="28"/>
    </row>
    <row r="81" customHeight="1" spans="1:3">
      <c r="A81" s="6">
        <v>20605</v>
      </c>
      <c r="B81" s="6" t="s">
        <v>1449</v>
      </c>
      <c r="C81" s="28"/>
    </row>
    <row r="82" customHeight="1" spans="1:3">
      <c r="A82" s="6">
        <v>20606</v>
      </c>
      <c r="B82" s="6" t="s">
        <v>1453</v>
      </c>
      <c r="C82" s="28"/>
    </row>
    <row r="83" customHeight="1" spans="1:3">
      <c r="A83" s="6">
        <v>20607</v>
      </c>
      <c r="B83" s="6" t="s">
        <v>1458</v>
      </c>
      <c r="C83" s="28">
        <v>277</v>
      </c>
    </row>
    <row r="84" customHeight="1" spans="1:3">
      <c r="A84" s="6">
        <v>20608</v>
      </c>
      <c r="B84" s="6" t="s">
        <v>1464</v>
      </c>
      <c r="C84" s="28"/>
    </row>
    <row r="85" customHeight="1" spans="1:3">
      <c r="A85" s="6">
        <v>20609</v>
      </c>
      <c r="B85" s="6" t="s">
        <v>1468</v>
      </c>
      <c r="C85" s="28"/>
    </row>
    <row r="86" customHeight="1" spans="1:3">
      <c r="A86" s="6">
        <v>20699</v>
      </c>
      <c r="B86" s="6" t="s">
        <v>2555</v>
      </c>
      <c r="C86" s="28">
        <v>2240</v>
      </c>
    </row>
    <row r="87" customHeight="1" spans="1:3">
      <c r="A87" s="6">
        <v>207</v>
      </c>
      <c r="B87" s="27" t="s">
        <v>855</v>
      </c>
      <c r="C87" s="26">
        <f>SUM(C88:C93)</f>
        <v>3348</v>
      </c>
    </row>
    <row r="88" customHeight="1" spans="1:3">
      <c r="A88" s="6">
        <v>20701</v>
      </c>
      <c r="B88" s="6" t="s">
        <v>1477</v>
      </c>
      <c r="C88" s="28">
        <v>1792</v>
      </c>
    </row>
    <row r="89" customHeight="1" spans="1:3">
      <c r="A89" s="6">
        <v>20702</v>
      </c>
      <c r="B89" s="6" t="s">
        <v>1490</v>
      </c>
      <c r="C89" s="28">
        <v>103</v>
      </c>
    </row>
    <row r="90" customHeight="1" spans="1:3">
      <c r="A90" s="6">
        <v>20703</v>
      </c>
      <c r="B90" s="6" t="s">
        <v>1495</v>
      </c>
      <c r="C90" s="28">
        <v>135</v>
      </c>
    </row>
    <row r="91" customHeight="1" spans="1:3">
      <c r="A91" s="6">
        <v>20706</v>
      </c>
      <c r="B91" s="29" t="s">
        <v>1503</v>
      </c>
      <c r="C91" s="28"/>
    </row>
    <row r="92" customHeight="1" spans="1:3">
      <c r="A92" s="6">
        <v>20708</v>
      </c>
      <c r="B92" s="29" t="s">
        <v>1509</v>
      </c>
      <c r="C92" s="28">
        <v>1108</v>
      </c>
    </row>
    <row r="93" customHeight="1" spans="1:3">
      <c r="A93" s="6">
        <v>20799</v>
      </c>
      <c r="B93" s="6" t="s">
        <v>2556</v>
      </c>
      <c r="C93" s="28">
        <v>210</v>
      </c>
    </row>
    <row r="94" customHeight="1" spans="1:3">
      <c r="A94" s="6">
        <v>208</v>
      </c>
      <c r="B94" s="27" t="s">
        <v>856</v>
      </c>
      <c r="C94" s="26">
        <f>SUM(C95:C115)</f>
        <v>95684</v>
      </c>
    </row>
    <row r="95" customHeight="1" spans="1:3">
      <c r="A95" s="6">
        <v>20801</v>
      </c>
      <c r="B95" s="6" t="s">
        <v>1518</v>
      </c>
      <c r="C95" s="28">
        <v>2076</v>
      </c>
    </row>
    <row r="96" customHeight="1" spans="1:3">
      <c r="A96" s="6">
        <v>20802</v>
      </c>
      <c r="B96" s="6" t="s">
        <v>1532</v>
      </c>
      <c r="C96" s="28">
        <v>2923</v>
      </c>
    </row>
    <row r="97" customHeight="1" spans="1:3">
      <c r="A97" s="6">
        <v>20804</v>
      </c>
      <c r="B97" s="6" t="s">
        <v>1537</v>
      </c>
      <c r="C97" s="28"/>
    </row>
    <row r="98" customHeight="1" spans="1:3">
      <c r="A98" s="6">
        <v>20805</v>
      </c>
      <c r="B98" s="6" t="s">
        <v>1539</v>
      </c>
      <c r="C98" s="28">
        <v>47972</v>
      </c>
    </row>
    <row r="99" customHeight="1" spans="1:3">
      <c r="A99" s="6">
        <v>20806</v>
      </c>
      <c r="B99" s="6" t="s">
        <v>1548</v>
      </c>
      <c r="C99" s="28"/>
    </row>
    <row r="100" customHeight="1" spans="1:3">
      <c r="A100" s="6">
        <v>20807</v>
      </c>
      <c r="B100" s="6" t="s">
        <v>1552</v>
      </c>
      <c r="C100" s="28">
        <v>1000</v>
      </c>
    </row>
    <row r="101" customHeight="1" spans="1:3">
      <c r="A101" s="6">
        <v>20808</v>
      </c>
      <c r="B101" s="6" t="s">
        <v>1562</v>
      </c>
      <c r="C101" s="28">
        <v>5939</v>
      </c>
    </row>
    <row r="102" customHeight="1" spans="1:3">
      <c r="A102" s="6">
        <v>20809</v>
      </c>
      <c r="B102" s="6" t="s">
        <v>1571</v>
      </c>
      <c r="C102" s="28">
        <v>555</v>
      </c>
    </row>
    <row r="103" customHeight="1" spans="1:3">
      <c r="A103" s="6">
        <v>20810</v>
      </c>
      <c r="B103" s="6" t="s">
        <v>1578</v>
      </c>
      <c r="C103" s="28">
        <v>1401</v>
      </c>
    </row>
    <row r="104" customHeight="1" spans="1:3">
      <c r="A104" s="6">
        <v>20811</v>
      </c>
      <c r="B104" s="6" t="s">
        <v>1586</v>
      </c>
      <c r="C104" s="28">
        <v>2796</v>
      </c>
    </row>
    <row r="105" customHeight="1" spans="1:3">
      <c r="A105" s="6">
        <v>20816</v>
      </c>
      <c r="B105" s="6" t="s">
        <v>1592</v>
      </c>
      <c r="C105" s="28">
        <v>80</v>
      </c>
    </row>
    <row r="106" customHeight="1" spans="1:3">
      <c r="A106" s="6">
        <v>20819</v>
      </c>
      <c r="B106" s="6" t="s">
        <v>1594</v>
      </c>
      <c r="C106" s="28">
        <v>6500</v>
      </c>
    </row>
    <row r="107" customHeight="1" spans="1:3">
      <c r="A107" s="6">
        <v>20820</v>
      </c>
      <c r="B107" s="6" t="s">
        <v>1597</v>
      </c>
      <c r="C107" s="28">
        <v>3819</v>
      </c>
    </row>
    <row r="108" customHeight="1" spans="1:3">
      <c r="A108" s="6">
        <v>20821</v>
      </c>
      <c r="B108" s="6" t="s">
        <v>1600</v>
      </c>
      <c r="C108" s="28">
        <v>4800</v>
      </c>
    </row>
    <row r="109" customHeight="1" spans="1:3">
      <c r="A109" s="6">
        <v>20824</v>
      </c>
      <c r="B109" s="6" t="s">
        <v>1603</v>
      </c>
      <c r="C109" s="28"/>
    </row>
    <row r="110" customHeight="1" spans="1:3">
      <c r="A110" s="6">
        <v>20825</v>
      </c>
      <c r="B110" s="6" t="s">
        <v>1606</v>
      </c>
      <c r="C110" s="28"/>
    </row>
    <row r="111" customHeight="1" spans="1:3">
      <c r="A111" s="6">
        <v>20826</v>
      </c>
      <c r="B111" s="6" t="s">
        <v>1609</v>
      </c>
      <c r="C111" s="28">
        <v>15340</v>
      </c>
    </row>
    <row r="112" customHeight="1" spans="1:3">
      <c r="A112" s="6">
        <v>20827</v>
      </c>
      <c r="B112" s="6" t="s">
        <v>1613</v>
      </c>
      <c r="C112" s="28"/>
    </row>
    <row r="113" customHeight="1" spans="1:3">
      <c r="A113" s="6">
        <v>20828</v>
      </c>
      <c r="B113" s="6" t="s">
        <v>1617</v>
      </c>
      <c r="C113" s="28">
        <v>483</v>
      </c>
    </row>
    <row r="114" customHeight="1" spans="1:3">
      <c r="A114" s="6">
        <v>20830</v>
      </c>
      <c r="B114" s="6" t="s">
        <v>1621</v>
      </c>
      <c r="C114" s="28"/>
    </row>
    <row r="115" customHeight="1" spans="1:3">
      <c r="A115" s="6">
        <v>20899</v>
      </c>
      <c r="B115" s="6" t="s">
        <v>2557</v>
      </c>
      <c r="C115" s="28"/>
    </row>
    <row r="116" customHeight="1" spans="1:3">
      <c r="A116" s="6">
        <v>210</v>
      </c>
      <c r="B116" s="27" t="s">
        <v>857</v>
      </c>
      <c r="C116" s="26">
        <f>SUM(C117:C130)</f>
        <v>36113</v>
      </c>
    </row>
    <row r="117" customHeight="1" spans="1:3">
      <c r="A117" s="6">
        <v>21001</v>
      </c>
      <c r="B117" s="6" t="s">
        <v>1626</v>
      </c>
      <c r="C117" s="28">
        <v>2166</v>
      </c>
    </row>
    <row r="118" customHeight="1" spans="1:3">
      <c r="A118" s="6">
        <v>21002</v>
      </c>
      <c r="B118" s="6" t="s">
        <v>1628</v>
      </c>
      <c r="C118" s="28">
        <v>2116</v>
      </c>
    </row>
    <row r="119" customHeight="1" spans="1:3">
      <c r="A119" s="6">
        <v>21003</v>
      </c>
      <c r="B119" s="6" t="s">
        <v>1643</v>
      </c>
      <c r="C119" s="28">
        <v>5596</v>
      </c>
    </row>
    <row r="120" customHeight="1" spans="1:3">
      <c r="A120" s="6">
        <v>21004</v>
      </c>
      <c r="B120" s="6" t="s">
        <v>1647</v>
      </c>
      <c r="C120" s="28">
        <v>8996</v>
      </c>
    </row>
    <row r="121" customHeight="1" spans="1:3">
      <c r="A121" s="6">
        <v>21007</v>
      </c>
      <c r="B121" s="6" t="s">
        <v>1659</v>
      </c>
      <c r="C121" s="28">
        <v>5122</v>
      </c>
    </row>
    <row r="122" customHeight="1" spans="1:3">
      <c r="A122" s="6">
        <v>21011</v>
      </c>
      <c r="B122" s="6" t="s">
        <v>1663</v>
      </c>
      <c r="C122" s="28">
        <v>85</v>
      </c>
    </row>
    <row r="123" customHeight="1" spans="1:3">
      <c r="A123" s="6">
        <v>21012</v>
      </c>
      <c r="B123" s="6" t="s">
        <v>1668</v>
      </c>
      <c r="C123" s="28">
        <v>3789</v>
      </c>
    </row>
    <row r="124" customHeight="1" spans="1:3">
      <c r="A124" s="6">
        <v>21013</v>
      </c>
      <c r="B124" s="6" t="s">
        <v>1672</v>
      </c>
      <c r="C124" s="28">
        <v>7700</v>
      </c>
    </row>
    <row r="125" customHeight="1" spans="1:3">
      <c r="A125" s="6">
        <v>21014</v>
      </c>
      <c r="B125" s="6" t="s">
        <v>1676</v>
      </c>
      <c r="C125" s="28"/>
    </row>
    <row r="126" customHeight="1" spans="1:3">
      <c r="A126" s="6">
        <v>21015</v>
      </c>
      <c r="B126" s="6" t="s">
        <v>1679</v>
      </c>
      <c r="C126" s="28">
        <v>542</v>
      </c>
    </row>
    <row r="127" customHeight="1" spans="1:3">
      <c r="A127" s="6">
        <v>21016</v>
      </c>
      <c r="B127" s="6" t="s">
        <v>2558</v>
      </c>
      <c r="C127" s="28"/>
    </row>
    <row r="128" customHeight="1" spans="1:3">
      <c r="A128" s="6">
        <v>21017</v>
      </c>
      <c r="B128" s="6" t="s">
        <v>1685</v>
      </c>
      <c r="C128" s="28"/>
    </row>
    <row r="129" customHeight="1" spans="1:3">
      <c r="A129" s="6">
        <v>21018</v>
      </c>
      <c r="B129" s="6" t="s">
        <v>1688</v>
      </c>
      <c r="C129" s="28"/>
    </row>
    <row r="130" customHeight="1" spans="1:3">
      <c r="A130" s="6">
        <v>21099</v>
      </c>
      <c r="B130" s="6" t="s">
        <v>2559</v>
      </c>
      <c r="C130" s="28">
        <v>1</v>
      </c>
    </row>
    <row r="131" customHeight="1" spans="1:3">
      <c r="A131" s="6">
        <v>211</v>
      </c>
      <c r="B131" s="27" t="s">
        <v>858</v>
      </c>
      <c r="C131" s="26">
        <f>SUM(C132:C145)</f>
        <v>11672</v>
      </c>
    </row>
    <row r="132" customHeight="1" spans="1:3">
      <c r="A132" s="6">
        <v>21101</v>
      </c>
      <c r="B132" s="6" t="s">
        <v>1692</v>
      </c>
      <c r="C132" s="28">
        <v>10</v>
      </c>
    </row>
    <row r="133" customHeight="1" spans="1:3">
      <c r="A133" s="6">
        <v>21102</v>
      </c>
      <c r="B133" s="6" t="s">
        <v>1699</v>
      </c>
      <c r="C133" s="28"/>
    </row>
    <row r="134" customHeight="1" spans="1:3">
      <c r="A134" s="6">
        <v>21103</v>
      </c>
      <c r="B134" s="6" t="s">
        <v>1703</v>
      </c>
      <c r="C134" s="28">
        <v>7280</v>
      </c>
    </row>
    <row r="135" customHeight="1" spans="1:3">
      <c r="A135" s="6">
        <v>21104</v>
      </c>
      <c r="B135" s="6" t="s">
        <v>1712</v>
      </c>
      <c r="C135" s="28">
        <v>1372</v>
      </c>
    </row>
    <row r="136" customHeight="1" spans="1:3">
      <c r="A136" s="6">
        <v>21105</v>
      </c>
      <c r="B136" s="6" t="s">
        <v>1719</v>
      </c>
      <c r="C136" s="28"/>
    </row>
    <row r="137" customHeight="1" spans="1:3">
      <c r="A137" s="6">
        <v>21107</v>
      </c>
      <c r="B137" s="6" t="s">
        <v>1726</v>
      </c>
      <c r="C137" s="28"/>
    </row>
    <row r="138" customHeight="1" spans="1:3">
      <c r="A138" s="6">
        <v>21108</v>
      </c>
      <c r="B138" s="6" t="s">
        <v>1729</v>
      </c>
      <c r="C138" s="28"/>
    </row>
    <row r="139" customHeight="1" spans="1:3">
      <c r="A139" s="6">
        <v>21109</v>
      </c>
      <c r="B139" s="6" t="s">
        <v>2560</v>
      </c>
      <c r="C139" s="28"/>
    </row>
    <row r="140" customHeight="1" spans="1:3">
      <c r="A140" s="6">
        <v>21110</v>
      </c>
      <c r="B140" s="6" t="s">
        <v>2561</v>
      </c>
      <c r="C140" s="28"/>
    </row>
    <row r="141" customHeight="1" spans="1:3">
      <c r="A141" s="6">
        <v>21111</v>
      </c>
      <c r="B141" s="6" t="s">
        <v>1736</v>
      </c>
      <c r="C141" s="28">
        <v>3000</v>
      </c>
    </row>
    <row r="142" customHeight="1" spans="1:3">
      <c r="A142" s="6">
        <v>21112</v>
      </c>
      <c r="B142" s="6" t="s">
        <v>2562</v>
      </c>
      <c r="C142" s="28"/>
    </row>
    <row r="143" customHeight="1" spans="1:3">
      <c r="A143" s="6">
        <v>21113</v>
      </c>
      <c r="B143" s="6" t="s">
        <v>2563</v>
      </c>
      <c r="C143" s="28"/>
    </row>
    <row r="144" customHeight="1" spans="1:3">
      <c r="A144" s="6">
        <v>21114</v>
      </c>
      <c r="B144" s="6" t="s">
        <v>1746</v>
      </c>
      <c r="C144" s="28"/>
    </row>
    <row r="145" customHeight="1" spans="1:3">
      <c r="A145" s="6">
        <v>21199</v>
      </c>
      <c r="B145" s="6" t="s">
        <v>2564</v>
      </c>
      <c r="C145" s="28">
        <v>10</v>
      </c>
    </row>
    <row r="146" customHeight="1" spans="1:3">
      <c r="A146" s="6">
        <v>212</v>
      </c>
      <c r="B146" s="27" t="s">
        <v>859</v>
      </c>
      <c r="C146" s="26">
        <f>SUM(C147:C152)</f>
        <v>10751</v>
      </c>
    </row>
    <row r="147" customHeight="1" spans="1:3">
      <c r="A147" s="6">
        <v>21201</v>
      </c>
      <c r="B147" s="6" t="s">
        <v>1754</v>
      </c>
      <c r="C147" s="28">
        <v>5057</v>
      </c>
    </row>
    <row r="148" customHeight="1" spans="1:3">
      <c r="A148" s="6">
        <v>21202</v>
      </c>
      <c r="B148" s="6" t="s">
        <v>2565</v>
      </c>
      <c r="C148" s="28">
        <v>69</v>
      </c>
    </row>
    <row r="149" customHeight="1" spans="1:3">
      <c r="A149" s="6">
        <v>21203</v>
      </c>
      <c r="B149" s="6" t="s">
        <v>1764</v>
      </c>
      <c r="C149" s="28">
        <v>3724</v>
      </c>
    </row>
    <row r="150" customHeight="1" spans="1:3">
      <c r="A150" s="6">
        <v>21205</v>
      </c>
      <c r="B150" s="6" t="s">
        <v>2566</v>
      </c>
      <c r="C150" s="28">
        <v>1684</v>
      </c>
    </row>
    <row r="151" customHeight="1" spans="1:3">
      <c r="A151" s="6">
        <v>21206</v>
      </c>
      <c r="B151" s="6" t="s">
        <v>2567</v>
      </c>
      <c r="C151" s="28">
        <v>217</v>
      </c>
    </row>
    <row r="152" customHeight="1" spans="1:3">
      <c r="A152" s="6">
        <v>21299</v>
      </c>
      <c r="B152" s="6" t="s">
        <v>2568</v>
      </c>
      <c r="C152" s="28"/>
    </row>
    <row r="153" customHeight="1" spans="1:3">
      <c r="A153" s="6">
        <v>213</v>
      </c>
      <c r="B153" s="27" t="s">
        <v>860</v>
      </c>
      <c r="C153" s="26">
        <f>SUM(C154:C161)</f>
        <v>102046</v>
      </c>
    </row>
    <row r="154" customHeight="1" spans="1:3">
      <c r="A154" s="6">
        <v>21301</v>
      </c>
      <c r="B154" s="6" t="s">
        <v>1773</v>
      </c>
      <c r="C154" s="28">
        <v>63985</v>
      </c>
    </row>
    <row r="155" customHeight="1" spans="1:3">
      <c r="A155" s="6">
        <v>21302</v>
      </c>
      <c r="B155" s="6" t="s">
        <v>1795</v>
      </c>
      <c r="C155" s="28">
        <v>1117</v>
      </c>
    </row>
    <row r="156" customHeight="1" spans="1:3">
      <c r="A156" s="6">
        <v>21303</v>
      </c>
      <c r="B156" s="6" t="s">
        <v>1814</v>
      </c>
      <c r="C156" s="28">
        <v>14949</v>
      </c>
    </row>
    <row r="157" customHeight="1" spans="1:3">
      <c r="A157" s="6">
        <v>21305</v>
      </c>
      <c r="B157" s="6" t="s">
        <v>1838</v>
      </c>
      <c r="C157" s="28">
        <v>5945</v>
      </c>
    </row>
    <row r="158" customHeight="1" spans="1:3">
      <c r="A158" s="6">
        <v>21307</v>
      </c>
      <c r="B158" s="6" t="s">
        <v>1845</v>
      </c>
      <c r="C158" s="28">
        <v>7694</v>
      </c>
    </row>
    <row r="159" customHeight="1" spans="1:3">
      <c r="A159" s="6">
        <v>21308</v>
      </c>
      <c r="B159" s="6" t="s">
        <v>1852</v>
      </c>
      <c r="C159" s="28">
        <v>4856</v>
      </c>
    </row>
    <row r="160" customHeight="1" spans="1:3">
      <c r="A160" s="6">
        <v>21309</v>
      </c>
      <c r="B160" s="6" t="s">
        <v>1858</v>
      </c>
      <c r="C160" s="28">
        <v>3500</v>
      </c>
    </row>
    <row r="161" customHeight="1" spans="1:3">
      <c r="A161" s="6">
        <v>21399</v>
      </c>
      <c r="B161" s="6" t="s">
        <v>2569</v>
      </c>
      <c r="C161" s="28"/>
    </row>
    <row r="162" customHeight="1" spans="1:3">
      <c r="A162" s="6">
        <v>214</v>
      </c>
      <c r="B162" s="27" t="s">
        <v>861</v>
      </c>
      <c r="C162" s="26">
        <f>SUM(C163:C167)</f>
        <v>27174</v>
      </c>
    </row>
    <row r="163" customHeight="1" spans="1:3">
      <c r="A163" s="6">
        <v>21401</v>
      </c>
      <c r="B163" s="6" t="s">
        <v>1864</v>
      </c>
      <c r="C163" s="28">
        <v>26574</v>
      </c>
    </row>
    <row r="164" customHeight="1" spans="1:3">
      <c r="A164" s="6">
        <v>21402</v>
      </c>
      <c r="B164" s="6" t="s">
        <v>1882</v>
      </c>
      <c r="C164" s="28"/>
    </row>
    <row r="165" customHeight="1" spans="1:3">
      <c r="A165" s="6">
        <v>21403</v>
      </c>
      <c r="B165" s="6" t="s">
        <v>1889</v>
      </c>
      <c r="C165" s="28"/>
    </row>
    <row r="166" customHeight="1" spans="1:3">
      <c r="A166" s="6">
        <v>21405</v>
      </c>
      <c r="B166" s="6" t="s">
        <v>1896</v>
      </c>
      <c r="C166" s="28"/>
    </row>
    <row r="167" customHeight="1" spans="1:3">
      <c r="A167" s="6">
        <v>21499</v>
      </c>
      <c r="B167" s="6" t="s">
        <v>2570</v>
      </c>
      <c r="C167" s="28">
        <v>600</v>
      </c>
    </row>
    <row r="168" customHeight="1" spans="1:3">
      <c r="A168" s="6">
        <v>215</v>
      </c>
      <c r="B168" s="27" t="s">
        <v>862</v>
      </c>
      <c r="C168" s="26">
        <f>SUM(C169:C175)</f>
        <v>280</v>
      </c>
    </row>
    <row r="169" customHeight="1" spans="1:3">
      <c r="A169" s="6">
        <v>21501</v>
      </c>
      <c r="B169" s="6" t="s">
        <v>1902</v>
      </c>
      <c r="C169" s="28"/>
    </row>
    <row r="170" customHeight="1" spans="1:3">
      <c r="A170" s="6">
        <v>21502</v>
      </c>
      <c r="B170" s="6" t="s">
        <v>1909</v>
      </c>
      <c r="C170" s="28"/>
    </row>
    <row r="171" customHeight="1" spans="1:3">
      <c r="A171" s="6">
        <v>21503</v>
      </c>
      <c r="B171" s="6" t="s">
        <v>1922</v>
      </c>
      <c r="C171" s="28"/>
    </row>
    <row r="172" customHeight="1" spans="1:3">
      <c r="A172" s="6">
        <v>21505</v>
      </c>
      <c r="B172" s="6" t="s">
        <v>1924</v>
      </c>
      <c r="C172" s="28">
        <v>280</v>
      </c>
    </row>
    <row r="173" customHeight="1" spans="1:3">
      <c r="A173" s="6">
        <v>21507</v>
      </c>
      <c r="B173" s="6" t="s">
        <v>1931</v>
      </c>
      <c r="C173" s="28"/>
    </row>
    <row r="174" customHeight="1" spans="1:3">
      <c r="A174" s="6">
        <v>21508</v>
      </c>
      <c r="B174" s="6" t="s">
        <v>1935</v>
      </c>
      <c r="C174" s="28"/>
    </row>
    <row r="175" customHeight="1" spans="1:3">
      <c r="A175" s="6">
        <v>21599</v>
      </c>
      <c r="B175" s="6" t="s">
        <v>2571</v>
      </c>
      <c r="C175" s="28"/>
    </row>
    <row r="176" customHeight="1" spans="1:3">
      <c r="A176" s="6">
        <v>216</v>
      </c>
      <c r="B176" s="27" t="s">
        <v>1946</v>
      </c>
      <c r="C176" s="26">
        <f>SUM(C177:C179)</f>
        <v>1821</v>
      </c>
    </row>
    <row r="177" customHeight="1" spans="1:3">
      <c r="A177" s="6">
        <v>21602</v>
      </c>
      <c r="B177" s="6" t="s">
        <v>1947</v>
      </c>
      <c r="C177" s="28">
        <v>1821</v>
      </c>
    </row>
    <row r="178" customHeight="1" spans="1:3">
      <c r="A178" s="6">
        <v>21606</v>
      </c>
      <c r="B178" s="6" t="s">
        <v>1953</v>
      </c>
      <c r="C178" s="28"/>
    </row>
    <row r="179" customHeight="1" spans="1:3">
      <c r="A179" s="6">
        <v>21699</v>
      </c>
      <c r="B179" s="6" t="s">
        <v>2572</v>
      </c>
      <c r="C179" s="28"/>
    </row>
    <row r="180" customHeight="1" spans="1:3">
      <c r="A180" s="6">
        <v>217</v>
      </c>
      <c r="B180" s="27" t="s">
        <v>1959</v>
      </c>
      <c r="C180" s="26">
        <f>SUM(C181:C185)</f>
        <v>0</v>
      </c>
    </row>
    <row r="181" customHeight="1" spans="1:3">
      <c r="A181" s="6">
        <v>21701</v>
      </c>
      <c r="B181" s="6" t="s">
        <v>1960</v>
      </c>
      <c r="C181" s="28"/>
    </row>
    <row r="182" customHeight="1" spans="1:3">
      <c r="A182" s="6">
        <v>21702</v>
      </c>
      <c r="B182" s="6" t="s">
        <v>1963</v>
      </c>
      <c r="C182" s="28"/>
    </row>
    <row r="183" customHeight="1" spans="1:3">
      <c r="A183" s="6">
        <v>21703</v>
      </c>
      <c r="B183" s="6" t="s">
        <v>1973</v>
      </c>
      <c r="C183" s="28"/>
    </row>
    <row r="184" customHeight="1" spans="1:3">
      <c r="A184" s="6">
        <v>21704</v>
      </c>
      <c r="B184" s="6" t="s">
        <v>1979</v>
      </c>
      <c r="C184" s="28"/>
    </row>
    <row r="185" customHeight="1" spans="1:3">
      <c r="A185" s="6">
        <v>21799</v>
      </c>
      <c r="B185" s="6" t="s">
        <v>2573</v>
      </c>
      <c r="C185" s="28"/>
    </row>
    <row r="186" customHeight="1" spans="1:3">
      <c r="A186" s="6">
        <v>219</v>
      </c>
      <c r="B186" s="27" t="s">
        <v>1985</v>
      </c>
      <c r="C186" s="26">
        <f>SUM(C187:C195)</f>
        <v>0</v>
      </c>
    </row>
    <row r="187" customHeight="1" spans="1:3">
      <c r="A187" s="6">
        <v>21901</v>
      </c>
      <c r="B187" s="6" t="s">
        <v>1986</v>
      </c>
      <c r="C187" s="28"/>
    </row>
    <row r="188" customHeight="1" spans="1:3">
      <c r="A188" s="6">
        <v>21902</v>
      </c>
      <c r="B188" s="6" t="s">
        <v>1987</v>
      </c>
      <c r="C188" s="28"/>
    </row>
    <row r="189" customHeight="1" spans="1:3">
      <c r="A189" s="6">
        <v>21903</v>
      </c>
      <c r="B189" s="6" t="s">
        <v>1988</v>
      </c>
      <c r="C189" s="28"/>
    </row>
    <row r="190" customHeight="1" spans="1:3">
      <c r="A190" s="6">
        <v>21904</v>
      </c>
      <c r="B190" s="6" t="s">
        <v>1989</v>
      </c>
      <c r="C190" s="28"/>
    </row>
    <row r="191" customHeight="1" spans="1:3">
      <c r="A191" s="6">
        <v>21905</v>
      </c>
      <c r="B191" s="6" t="s">
        <v>1990</v>
      </c>
      <c r="C191" s="28"/>
    </row>
    <row r="192" customHeight="1" spans="1:3">
      <c r="A192" s="6">
        <v>21906</v>
      </c>
      <c r="B192" s="6" t="s">
        <v>1773</v>
      </c>
      <c r="C192" s="28"/>
    </row>
    <row r="193" customHeight="1" spans="1:3">
      <c r="A193" s="6">
        <v>21907</v>
      </c>
      <c r="B193" s="6" t="s">
        <v>1991</v>
      </c>
      <c r="C193" s="28"/>
    </row>
    <row r="194" customHeight="1" spans="1:3">
      <c r="A194" s="6">
        <v>21908</v>
      </c>
      <c r="B194" s="6" t="s">
        <v>1992</v>
      </c>
      <c r="C194" s="28"/>
    </row>
    <row r="195" customHeight="1" spans="1:3">
      <c r="A195" s="6">
        <v>21999</v>
      </c>
      <c r="B195" s="6" t="s">
        <v>1993</v>
      </c>
      <c r="C195" s="28"/>
    </row>
    <row r="196" customHeight="1" spans="1:3">
      <c r="A196" s="6">
        <v>220</v>
      </c>
      <c r="B196" s="27" t="s">
        <v>863</v>
      </c>
      <c r="C196" s="26">
        <f>SUM(C197:C199)</f>
        <v>3531</v>
      </c>
    </row>
    <row r="197" customHeight="1" spans="1:3">
      <c r="A197" s="6">
        <v>22001</v>
      </c>
      <c r="B197" s="6" t="s">
        <v>1994</v>
      </c>
      <c r="C197" s="28">
        <v>3461</v>
      </c>
    </row>
    <row r="198" customHeight="1" spans="1:3">
      <c r="A198" s="6">
        <v>22005</v>
      </c>
      <c r="B198" s="6" t="s">
        <v>2017</v>
      </c>
      <c r="C198" s="28">
        <v>70</v>
      </c>
    </row>
    <row r="199" customHeight="1" spans="1:3">
      <c r="A199" s="6">
        <v>22099</v>
      </c>
      <c r="B199" s="6" t="s">
        <v>2574</v>
      </c>
      <c r="C199" s="28"/>
    </row>
    <row r="200" customHeight="1" spans="1:3">
      <c r="A200" s="6">
        <v>221</v>
      </c>
      <c r="B200" s="27" t="s">
        <v>864</v>
      </c>
      <c r="C200" s="26">
        <f>SUM(C201:C203)</f>
        <v>14341</v>
      </c>
    </row>
    <row r="201" customHeight="1" spans="1:3">
      <c r="A201" s="6">
        <v>22101</v>
      </c>
      <c r="B201" s="6" t="s">
        <v>2031</v>
      </c>
      <c r="C201" s="28">
        <v>4000</v>
      </c>
    </row>
    <row r="202" customHeight="1" spans="1:3">
      <c r="A202" s="6">
        <v>22102</v>
      </c>
      <c r="B202" s="6" t="s">
        <v>2043</v>
      </c>
      <c r="C202" s="28">
        <v>10341</v>
      </c>
    </row>
    <row r="203" customHeight="1" spans="1:3">
      <c r="A203" s="6">
        <v>22103</v>
      </c>
      <c r="B203" s="6" t="s">
        <v>2047</v>
      </c>
      <c r="C203" s="28"/>
    </row>
    <row r="204" customHeight="1" spans="1:3">
      <c r="A204" s="6">
        <v>222</v>
      </c>
      <c r="B204" s="27" t="s">
        <v>865</v>
      </c>
      <c r="C204" s="26">
        <f>SUM(C205:C208)</f>
        <v>4453</v>
      </c>
    </row>
    <row r="205" customHeight="1" spans="1:3">
      <c r="A205" s="6">
        <v>22201</v>
      </c>
      <c r="B205" s="6" t="s">
        <v>2051</v>
      </c>
      <c r="C205" s="28">
        <v>4453</v>
      </c>
    </row>
    <row r="206" customHeight="1" spans="1:3">
      <c r="A206" s="6">
        <v>22203</v>
      </c>
      <c r="B206" s="6" t="s">
        <v>2065</v>
      </c>
      <c r="C206" s="28"/>
    </row>
    <row r="207" customHeight="1" spans="1:3">
      <c r="A207" s="6">
        <v>22204</v>
      </c>
      <c r="B207" s="6" t="s">
        <v>2072</v>
      </c>
      <c r="C207" s="28"/>
    </row>
    <row r="208" customHeight="1" spans="1:3">
      <c r="A208" s="6">
        <v>22205</v>
      </c>
      <c r="B208" s="6" t="s">
        <v>2078</v>
      </c>
      <c r="C208" s="28"/>
    </row>
    <row r="209" customHeight="1" spans="1:3">
      <c r="A209" s="6">
        <v>224</v>
      </c>
      <c r="B209" s="27" t="s">
        <v>866</v>
      </c>
      <c r="C209" s="26">
        <f>SUM(C210:C216)</f>
        <v>1604</v>
      </c>
    </row>
    <row r="210" customHeight="1" spans="1:3">
      <c r="A210" s="6">
        <v>22401</v>
      </c>
      <c r="B210" s="6" t="s">
        <v>2091</v>
      </c>
      <c r="C210" s="28">
        <v>818</v>
      </c>
    </row>
    <row r="211" customHeight="1" spans="1:3">
      <c r="A211" s="6">
        <v>22402</v>
      </c>
      <c r="B211" s="6" t="s">
        <v>2098</v>
      </c>
      <c r="C211" s="28">
        <v>786</v>
      </c>
    </row>
    <row r="212" customHeight="1" spans="1:3">
      <c r="A212" s="6">
        <v>22404</v>
      </c>
      <c r="B212" s="6" t="s">
        <v>2101</v>
      </c>
      <c r="C212" s="28"/>
    </row>
    <row r="213" customHeight="1" spans="1:3">
      <c r="A213" s="6">
        <v>22405</v>
      </c>
      <c r="B213" s="6" t="s">
        <v>2105</v>
      </c>
      <c r="C213" s="28"/>
    </row>
    <row r="214" customHeight="1" spans="1:3">
      <c r="A214" s="6">
        <v>22406</v>
      </c>
      <c r="B214" s="6" t="s">
        <v>2115</v>
      </c>
      <c r="C214" s="28"/>
    </row>
    <row r="215" customHeight="1" spans="1:3">
      <c r="A215" s="6">
        <v>22407</v>
      </c>
      <c r="B215" s="6" t="s">
        <v>2119</v>
      </c>
      <c r="C215" s="28"/>
    </row>
    <row r="216" customHeight="1" spans="1:3">
      <c r="A216" s="6">
        <v>22499</v>
      </c>
      <c r="B216" s="6" t="s">
        <v>2575</v>
      </c>
      <c r="C216" s="28"/>
    </row>
    <row r="217" customHeight="1" spans="1:3">
      <c r="A217" s="6">
        <v>227</v>
      </c>
      <c r="B217" s="27" t="s">
        <v>2576</v>
      </c>
      <c r="C217" s="28"/>
    </row>
    <row r="218" customHeight="1" spans="1:3">
      <c r="A218" s="6">
        <v>229</v>
      </c>
      <c r="B218" s="27" t="s">
        <v>2125</v>
      </c>
      <c r="C218" s="26">
        <f>SUM(C219:C220)</f>
        <v>17</v>
      </c>
    </row>
    <row r="219" customHeight="1" spans="1:3">
      <c r="A219" s="6">
        <v>22902</v>
      </c>
      <c r="B219" s="6" t="s">
        <v>2577</v>
      </c>
      <c r="C219" s="28"/>
    </row>
    <row r="220" customHeight="1" spans="1:3">
      <c r="A220" s="6">
        <v>22999</v>
      </c>
      <c r="B220" s="6" t="s">
        <v>2126</v>
      </c>
      <c r="C220" s="28">
        <v>17</v>
      </c>
    </row>
    <row r="221" customHeight="1" spans="1:3">
      <c r="A221" s="6">
        <v>232</v>
      </c>
      <c r="B221" s="27" t="s">
        <v>868</v>
      </c>
      <c r="C221" s="26">
        <f>SUM(C222:C224)</f>
        <v>12060</v>
      </c>
    </row>
    <row r="222" customHeight="1" spans="1:3">
      <c r="A222" s="6">
        <v>23201</v>
      </c>
      <c r="B222" s="6" t="s">
        <v>2578</v>
      </c>
      <c r="C222" s="28"/>
    </row>
    <row r="223" customHeight="1" spans="1:3">
      <c r="A223" s="6">
        <v>23202</v>
      </c>
      <c r="B223" s="6" t="s">
        <v>2130</v>
      </c>
      <c r="C223" s="28"/>
    </row>
    <row r="224" customHeight="1" spans="1:3">
      <c r="A224" s="6">
        <v>23203</v>
      </c>
      <c r="B224" s="6" t="s">
        <v>2135</v>
      </c>
      <c r="C224" s="28">
        <v>12060</v>
      </c>
    </row>
    <row r="225" customHeight="1" spans="1:3">
      <c r="A225" s="6">
        <v>233</v>
      </c>
      <c r="B225" s="27" t="s">
        <v>869</v>
      </c>
      <c r="C225" s="26">
        <f>SUM(C226:C228)</f>
        <v>0</v>
      </c>
    </row>
    <row r="226" customHeight="1" spans="1:3">
      <c r="A226" s="6">
        <v>23301</v>
      </c>
      <c r="B226" s="6" t="s">
        <v>2579</v>
      </c>
      <c r="C226" s="28"/>
    </row>
    <row r="227" customHeight="1" spans="1:3">
      <c r="A227" s="6">
        <v>23302</v>
      </c>
      <c r="B227" s="6" t="s">
        <v>2580</v>
      </c>
      <c r="C227" s="28"/>
    </row>
    <row r="228" customHeight="1" spans="1:3">
      <c r="A228" s="6">
        <v>23303</v>
      </c>
      <c r="B228" s="6" t="s">
        <v>2581</v>
      </c>
      <c r="C228" s="28"/>
    </row>
    <row r="229" hidden="1" customHeight="1"/>
  </sheetData>
  <sheetProtection autoFilter="0" objects="1"/>
  <mergeCells count="4">
    <mergeCell ref="A1:C1"/>
    <mergeCell ref="A4:A6"/>
    <mergeCell ref="B4:B6"/>
    <mergeCell ref="C4:C6"/>
  </mergeCells>
  <dataValidations count="1">
    <dataValidation type="decimal" operator="between" allowBlank="1" showInputMessage="1" showErrorMessage="1" sqref="C7:C228">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35"/>
  <sheetViews>
    <sheetView showZeros="0" tabSelected="1" workbookViewId="0">
      <selection activeCell="F8" sqref="F8"/>
    </sheetView>
  </sheetViews>
  <sheetFormatPr defaultColWidth="8.85" defaultRowHeight="15" customHeight="1"/>
  <cols>
    <col min="1" max="1" width="9.70833333333333" customWidth="1"/>
    <col min="2" max="2" width="38.425" customWidth="1"/>
    <col min="3" max="3" width="13" customWidth="1"/>
    <col min="4" max="4" width="12.7083333333333" customWidth="1"/>
    <col min="5" max="5" width="13.2833333333333" customWidth="1"/>
    <col min="6" max="6" width="12" customWidth="1"/>
    <col min="7" max="7" width="10.2833333333333" customWidth="1"/>
    <col min="8" max="8" width="11.575" customWidth="1"/>
    <col min="9" max="9" width="12.1416666666667" customWidth="1"/>
    <col min="10" max="10" width="11.575" customWidth="1"/>
    <col min="11" max="11" width="11.85" customWidth="1"/>
    <col min="12" max="12" width="12.1416666666667" customWidth="1"/>
    <col min="13" max="13" width="14.1416666666667" customWidth="1"/>
    <col min="14" max="14" width="38.85" customWidth="1"/>
    <col min="15" max="15" width="12" customWidth="1"/>
    <col min="16" max="16" width="12.7083333333333" customWidth="1"/>
    <col min="17" max="17" width="12.425" customWidth="1"/>
    <col min="18" max="19" width="11.1416666666667" customWidth="1"/>
    <col min="20" max="20" width="10.7083333333333" customWidth="1"/>
    <col min="21" max="21" width="10.425" customWidth="1"/>
    <col min="22" max="22" width="10.7083333333333" customWidth="1"/>
    <col min="23" max="23" width="12.85" customWidth="1"/>
    <col min="24" max="24" width="37.575" customWidth="1"/>
    <col min="25" max="25" width="17.2833333333333" customWidth="1"/>
    <col min="26" max="26" width="14.85" customWidth="1"/>
  </cols>
  <sheetData>
    <row r="1" ht="26.25" customHeight="1" spans="1:24">
      <c r="A1" s="1" t="s">
        <v>2582</v>
      </c>
      <c r="B1" s="1"/>
      <c r="C1" s="1"/>
      <c r="D1" s="1"/>
      <c r="E1" s="1"/>
      <c r="F1" s="1"/>
      <c r="G1" s="1"/>
      <c r="H1" s="1"/>
      <c r="I1" s="1"/>
      <c r="J1" s="1"/>
      <c r="K1" s="1"/>
      <c r="L1" s="1"/>
      <c r="M1" s="1"/>
      <c r="N1" s="1" t="s">
        <v>2582</v>
      </c>
      <c r="O1" s="1"/>
      <c r="P1" s="1"/>
      <c r="Q1" s="1"/>
      <c r="R1" s="1"/>
      <c r="S1" s="1"/>
      <c r="T1" s="1"/>
      <c r="U1" s="1"/>
      <c r="V1" s="1"/>
      <c r="W1" s="1"/>
      <c r="X1" s="1"/>
    </row>
    <row r="2" customHeight="1" spans="1:24">
      <c r="A2" s="2"/>
      <c r="B2" s="3"/>
      <c r="C2" s="3"/>
      <c r="D2" s="3"/>
      <c r="E2" s="3"/>
      <c r="F2" s="3"/>
      <c r="G2" s="3"/>
      <c r="H2" s="3"/>
      <c r="I2" s="3"/>
      <c r="J2" s="3"/>
      <c r="K2" s="3"/>
      <c r="L2" s="3"/>
      <c r="M2" s="3" t="s">
        <v>2583</v>
      </c>
      <c r="N2" s="2"/>
      <c r="O2" s="3"/>
      <c r="P2" s="3"/>
      <c r="Q2" s="3"/>
      <c r="R2" s="3"/>
      <c r="S2" s="3"/>
      <c r="T2" s="3"/>
      <c r="U2" s="3"/>
      <c r="V2" s="3"/>
      <c r="W2" s="3"/>
      <c r="X2" s="3"/>
    </row>
    <row r="3" customHeight="1" spans="1:24">
      <c r="A3" s="2"/>
      <c r="B3" s="4"/>
      <c r="C3" s="4"/>
      <c r="D3" s="4"/>
      <c r="E3" s="4"/>
      <c r="F3" s="4"/>
      <c r="G3" s="4"/>
      <c r="H3" s="4"/>
      <c r="I3" s="4"/>
      <c r="J3" s="4"/>
      <c r="K3" s="4"/>
      <c r="L3" s="4"/>
      <c r="M3" s="4" t="s">
        <v>1145</v>
      </c>
      <c r="N3" s="2"/>
      <c r="O3" s="4"/>
      <c r="P3" s="4"/>
      <c r="Q3" s="4"/>
      <c r="R3" s="4"/>
      <c r="S3" s="4"/>
      <c r="T3" s="4"/>
      <c r="U3" s="4"/>
      <c r="V3" s="4"/>
      <c r="W3" s="4"/>
      <c r="X3" s="4"/>
    </row>
    <row r="4" customHeight="1" spans="1:26">
      <c r="A4" s="5" t="s">
        <v>181</v>
      </c>
      <c r="B4" s="5" t="s">
        <v>2584</v>
      </c>
      <c r="C4" s="5" t="s">
        <v>129</v>
      </c>
      <c r="D4" s="5" t="s">
        <v>2585</v>
      </c>
      <c r="E4" s="5" t="s">
        <v>2586</v>
      </c>
      <c r="F4" s="5" t="s">
        <v>2587</v>
      </c>
      <c r="G4" s="5" t="s">
        <v>2588</v>
      </c>
      <c r="H4" s="5" t="s">
        <v>2589</v>
      </c>
      <c r="I4" s="5" t="s">
        <v>2590</v>
      </c>
      <c r="J4" s="5" t="s">
        <v>2591</v>
      </c>
      <c r="K4" s="5" t="s">
        <v>2592</v>
      </c>
      <c r="L4" s="5" t="s">
        <v>2593</v>
      </c>
      <c r="M4" s="5" t="s">
        <v>2594</v>
      </c>
      <c r="N4" s="5" t="s">
        <v>2595</v>
      </c>
      <c r="O4" s="5" t="s">
        <v>129</v>
      </c>
      <c r="P4" s="5" t="s">
        <v>2596</v>
      </c>
      <c r="Q4" s="12" t="s">
        <v>2597</v>
      </c>
      <c r="R4" s="13" t="s">
        <v>2598</v>
      </c>
      <c r="S4" s="13" t="s">
        <v>2599</v>
      </c>
      <c r="T4" s="13" t="s">
        <v>2600</v>
      </c>
      <c r="U4" s="14" t="s">
        <v>2601</v>
      </c>
      <c r="V4" s="14" t="s">
        <v>2602</v>
      </c>
      <c r="W4" s="13" t="s">
        <v>2603</v>
      </c>
      <c r="X4" s="12" t="s">
        <v>2604</v>
      </c>
      <c r="Y4" s="19" t="s">
        <v>2605</v>
      </c>
      <c r="Z4" s="19" t="s">
        <v>2606</v>
      </c>
    </row>
    <row r="5" customHeight="1" spans="1:26">
      <c r="A5" s="5"/>
      <c r="B5" s="5"/>
      <c r="C5" s="5"/>
      <c r="D5" s="5"/>
      <c r="E5" s="5"/>
      <c r="F5" s="5"/>
      <c r="G5" s="5"/>
      <c r="H5" s="5"/>
      <c r="I5" s="5"/>
      <c r="J5" s="5"/>
      <c r="K5" s="5"/>
      <c r="L5" s="5"/>
      <c r="M5" s="5"/>
      <c r="N5" s="5"/>
      <c r="O5" s="5"/>
      <c r="P5" s="5"/>
      <c r="Q5" s="12"/>
      <c r="R5" s="13"/>
      <c r="S5" s="13"/>
      <c r="T5" s="13"/>
      <c r="U5" s="14"/>
      <c r="V5" s="14"/>
      <c r="W5" s="13"/>
      <c r="X5" s="12"/>
      <c r="Y5" s="20"/>
      <c r="Z5" s="20"/>
    </row>
    <row r="6" customHeight="1" spans="1:26">
      <c r="A6" s="6"/>
      <c r="B6" s="7" t="s">
        <v>872</v>
      </c>
      <c r="C6" s="8">
        <f t="shared" ref="C6:M6" si="0">SUM(C7:C34)</f>
        <v>17114</v>
      </c>
      <c r="D6" s="8">
        <f t="shared" si="0"/>
        <v>19430</v>
      </c>
      <c r="E6" s="8">
        <f t="shared" si="0"/>
        <v>0</v>
      </c>
      <c r="F6" s="8">
        <f t="shared" si="0"/>
        <v>0</v>
      </c>
      <c r="G6" s="8">
        <f t="shared" si="0"/>
        <v>7810</v>
      </c>
      <c r="H6" s="8">
        <f t="shared" si="0"/>
        <v>0</v>
      </c>
      <c r="I6" s="8">
        <f t="shared" si="0"/>
        <v>0</v>
      </c>
      <c r="J6" s="8">
        <f t="shared" si="0"/>
        <v>140400</v>
      </c>
      <c r="K6" s="8">
        <f t="shared" si="0"/>
        <v>0</v>
      </c>
      <c r="L6" s="8">
        <f t="shared" si="0"/>
        <v>0</v>
      </c>
      <c r="M6" s="8">
        <f t="shared" si="0"/>
        <v>0</v>
      </c>
      <c r="N6" s="7" t="s">
        <v>2148</v>
      </c>
      <c r="O6" s="8">
        <f t="shared" ref="O6:W6" si="1">SUM(O7:O34)</f>
        <v>105873</v>
      </c>
      <c r="P6" s="8">
        <f t="shared" si="1"/>
        <v>0</v>
      </c>
      <c r="Q6" s="15">
        <f t="shared" si="1"/>
        <v>0</v>
      </c>
      <c r="R6" s="8">
        <f t="shared" si="1"/>
        <v>0</v>
      </c>
      <c r="S6" s="8">
        <f t="shared" si="1"/>
        <v>51050</v>
      </c>
      <c r="T6" s="8">
        <f t="shared" si="1"/>
        <v>0</v>
      </c>
      <c r="U6" s="8">
        <f t="shared" si="1"/>
        <v>0</v>
      </c>
      <c r="V6" s="8">
        <f t="shared" si="1"/>
        <v>0</v>
      </c>
      <c r="W6" s="8">
        <f t="shared" si="1"/>
        <v>0</v>
      </c>
      <c r="X6" s="16" t="s">
        <v>2607</v>
      </c>
      <c r="Y6" s="21">
        <f>SUM(Y7:Y34)</f>
        <v>0</v>
      </c>
      <c r="Z6" s="21">
        <f t="shared" ref="Z6:Z34" si="2">SUM(C6:M6)-SUM(O6:W6)-Y6</f>
        <v>27831</v>
      </c>
    </row>
    <row r="7" customHeight="1" spans="1:26">
      <c r="A7" s="6">
        <v>1030166</v>
      </c>
      <c r="B7" s="6" t="s">
        <v>2608</v>
      </c>
      <c r="C7" s="9"/>
      <c r="D7" s="9"/>
      <c r="E7" s="9"/>
      <c r="F7" s="9"/>
      <c r="G7" s="9"/>
      <c r="H7" s="9"/>
      <c r="I7" s="9"/>
      <c r="J7" s="9"/>
      <c r="K7" s="9"/>
      <c r="L7" s="9"/>
      <c r="M7" s="9"/>
      <c r="N7" s="6" t="s">
        <v>2609</v>
      </c>
      <c r="O7" s="8">
        <f>'08'!C14</f>
        <v>0</v>
      </c>
      <c r="P7" s="9"/>
      <c r="Q7" s="17"/>
      <c r="R7" s="9"/>
      <c r="S7" s="9"/>
      <c r="T7" s="9"/>
      <c r="U7" s="9"/>
      <c r="V7" s="9"/>
      <c r="W7" s="9"/>
      <c r="X7" s="18" t="s">
        <v>2610</v>
      </c>
      <c r="Y7" s="22"/>
      <c r="Z7" s="21">
        <f t="shared" si="2"/>
        <v>0</v>
      </c>
    </row>
    <row r="8" customHeight="1" spans="1:26">
      <c r="A8" s="6"/>
      <c r="B8" s="6" t="s">
        <v>2611</v>
      </c>
      <c r="C8" s="9"/>
      <c r="D8" s="9">
        <v>44</v>
      </c>
      <c r="E8" s="9"/>
      <c r="F8" s="9"/>
      <c r="G8" s="9">
        <v>9</v>
      </c>
      <c r="H8" s="9"/>
      <c r="I8" s="9"/>
      <c r="J8" s="9"/>
      <c r="K8" s="9"/>
      <c r="L8" s="9"/>
      <c r="M8" s="9"/>
      <c r="N8" s="6" t="s">
        <v>2612</v>
      </c>
      <c r="O8" s="8">
        <f>'08'!C29+'08'!C41+'08'!C288+'08'!C305</f>
        <v>4</v>
      </c>
      <c r="P8" s="9"/>
      <c r="Q8" s="17"/>
      <c r="R8" s="9"/>
      <c r="S8" s="9"/>
      <c r="T8" s="9"/>
      <c r="U8" s="9"/>
      <c r="V8" s="9"/>
      <c r="W8" s="9"/>
      <c r="X8" s="18" t="s">
        <v>2613</v>
      </c>
      <c r="Y8" s="22"/>
      <c r="Z8" s="21">
        <f t="shared" si="2"/>
        <v>49</v>
      </c>
    </row>
    <row r="9" customHeight="1" spans="1:26">
      <c r="A9" s="6">
        <v>1030121</v>
      </c>
      <c r="B9" s="6" t="s">
        <v>2614</v>
      </c>
      <c r="C9" s="9"/>
      <c r="D9" s="9"/>
      <c r="E9" s="9"/>
      <c r="F9" s="9"/>
      <c r="G9" s="9"/>
      <c r="H9" s="9"/>
      <c r="I9" s="9"/>
      <c r="J9" s="9"/>
      <c r="K9" s="9"/>
      <c r="L9" s="9"/>
      <c r="M9" s="9"/>
      <c r="N9" s="6" t="s">
        <v>2615</v>
      </c>
      <c r="O9" s="8">
        <f>'08'!C35</f>
        <v>0</v>
      </c>
      <c r="P9" s="9"/>
      <c r="Q9" s="17"/>
      <c r="R9" s="9"/>
      <c r="S9" s="9"/>
      <c r="T9" s="9"/>
      <c r="U9" s="9"/>
      <c r="V9" s="9"/>
      <c r="W9" s="9"/>
      <c r="X9" s="18" t="s">
        <v>2616</v>
      </c>
      <c r="Y9" s="22"/>
      <c r="Z9" s="21">
        <f t="shared" si="2"/>
        <v>0</v>
      </c>
    </row>
    <row r="10" customHeight="1" spans="1:26">
      <c r="A10" s="6">
        <v>1030168</v>
      </c>
      <c r="B10" s="6" t="s">
        <v>2617</v>
      </c>
      <c r="C10" s="9"/>
      <c r="D10" s="9"/>
      <c r="E10" s="9"/>
      <c r="F10" s="9"/>
      <c r="G10" s="9"/>
      <c r="H10" s="9"/>
      <c r="I10" s="9"/>
      <c r="J10" s="9"/>
      <c r="K10" s="9"/>
      <c r="L10" s="9"/>
      <c r="M10" s="9"/>
      <c r="N10" s="6" t="s">
        <v>2618</v>
      </c>
      <c r="O10" s="8">
        <f>'08'!C57</f>
        <v>0</v>
      </c>
      <c r="P10" s="9"/>
      <c r="Q10" s="17"/>
      <c r="R10" s="9"/>
      <c r="S10" s="9"/>
      <c r="T10" s="9"/>
      <c r="U10" s="9"/>
      <c r="V10" s="9"/>
      <c r="W10" s="9"/>
      <c r="X10" s="18" t="s">
        <v>2619</v>
      </c>
      <c r="Y10" s="22"/>
      <c r="Z10" s="21">
        <f t="shared" si="2"/>
        <v>0</v>
      </c>
    </row>
    <row r="11" customHeight="1" spans="1:26">
      <c r="A11" s="6">
        <v>1030175</v>
      </c>
      <c r="B11" s="6" t="s">
        <v>2620</v>
      </c>
      <c r="C11" s="9"/>
      <c r="D11" s="9"/>
      <c r="E11" s="9"/>
      <c r="F11" s="9"/>
      <c r="G11" s="9"/>
      <c r="H11" s="9"/>
      <c r="I11" s="9"/>
      <c r="J11" s="9"/>
      <c r="K11" s="9"/>
      <c r="L11" s="9"/>
      <c r="M11" s="9"/>
      <c r="N11" s="6" t="s">
        <v>2621</v>
      </c>
      <c r="O11" s="8">
        <f>'08'!C62</f>
        <v>0</v>
      </c>
      <c r="P11" s="9"/>
      <c r="Q11" s="17"/>
      <c r="R11" s="9"/>
      <c r="S11" s="9"/>
      <c r="T11" s="9"/>
      <c r="U11" s="9"/>
      <c r="V11" s="9"/>
      <c r="W11" s="9"/>
      <c r="X11" s="18" t="s">
        <v>2622</v>
      </c>
      <c r="Y11" s="22"/>
      <c r="Z11" s="21">
        <f t="shared" si="2"/>
        <v>0</v>
      </c>
    </row>
    <row r="12" customHeight="1" spans="1:26">
      <c r="A12" s="6"/>
      <c r="B12" s="6" t="s">
        <v>2623</v>
      </c>
      <c r="C12" s="9">
        <v>14537</v>
      </c>
      <c r="D12" s="9"/>
      <c r="E12" s="9"/>
      <c r="F12" s="9"/>
      <c r="G12" s="9">
        <v>3874</v>
      </c>
      <c r="H12" s="9"/>
      <c r="I12" s="9"/>
      <c r="J12" s="9">
        <v>7000</v>
      </c>
      <c r="K12" s="9"/>
      <c r="L12" s="9"/>
      <c r="M12" s="9"/>
      <c r="N12" s="6" t="s">
        <v>2624</v>
      </c>
      <c r="O12" s="8">
        <f>'08'!C73+'08'!C89+'08'!C104+'08'!C108+'08'!C121+'08'!C289+'08'!C297+'08'!C299+'08'!C306+'08'!C314+'08'!C316-O13</f>
        <v>17859</v>
      </c>
      <c r="P12" s="9"/>
      <c r="Q12" s="17"/>
      <c r="R12" s="9"/>
      <c r="S12" s="9"/>
      <c r="T12" s="9"/>
      <c r="U12" s="9"/>
      <c r="V12" s="9"/>
      <c r="W12" s="9"/>
      <c r="X12" s="18" t="s">
        <v>2625</v>
      </c>
      <c r="Y12" s="22"/>
      <c r="Z12" s="21">
        <f t="shared" si="2"/>
        <v>7552</v>
      </c>
    </row>
    <row r="13" customHeight="1" spans="1:26">
      <c r="A13" s="6"/>
      <c r="B13" s="6" t="s">
        <v>2626</v>
      </c>
      <c r="C13" s="9"/>
      <c r="D13" s="9"/>
      <c r="E13" s="9"/>
      <c r="F13" s="9"/>
      <c r="G13" s="9"/>
      <c r="H13" s="9"/>
      <c r="I13" s="9"/>
      <c r="J13" s="9"/>
      <c r="K13" s="9"/>
      <c r="L13" s="9"/>
      <c r="M13" s="9"/>
      <c r="N13" s="6" t="s">
        <v>2627</v>
      </c>
      <c r="O13" s="9"/>
      <c r="P13" s="9"/>
      <c r="Q13" s="17"/>
      <c r="R13" s="9"/>
      <c r="S13" s="9"/>
      <c r="T13" s="9"/>
      <c r="U13" s="9"/>
      <c r="V13" s="9"/>
      <c r="W13" s="9"/>
      <c r="X13" s="18" t="s">
        <v>2628</v>
      </c>
      <c r="Y13" s="22"/>
      <c r="Z13" s="21">
        <f t="shared" si="2"/>
        <v>0</v>
      </c>
    </row>
    <row r="14" customHeight="1" spans="1:26">
      <c r="A14" s="6"/>
      <c r="B14" s="6" t="s">
        <v>2629</v>
      </c>
      <c r="C14" s="9"/>
      <c r="D14" s="9"/>
      <c r="E14" s="9"/>
      <c r="F14" s="9"/>
      <c r="G14" s="9"/>
      <c r="H14" s="9"/>
      <c r="I14" s="9"/>
      <c r="J14" s="9"/>
      <c r="K14" s="9"/>
      <c r="L14" s="9"/>
      <c r="M14" s="9"/>
      <c r="N14" s="6" t="s">
        <v>2630</v>
      </c>
      <c r="O14" s="8">
        <f>'08'!C93+'08'!C290+'08'!C307</f>
        <v>0</v>
      </c>
      <c r="P14" s="9"/>
      <c r="Q14" s="17"/>
      <c r="R14" s="9"/>
      <c r="S14" s="9"/>
      <c r="T14" s="9"/>
      <c r="U14" s="9"/>
      <c r="V14" s="9"/>
      <c r="W14" s="9"/>
      <c r="X14" s="18" t="s">
        <v>2631</v>
      </c>
      <c r="Y14" s="22"/>
      <c r="Z14" s="21">
        <f t="shared" si="2"/>
        <v>0</v>
      </c>
    </row>
    <row r="15" customHeight="1" spans="1:26">
      <c r="A15" s="6"/>
      <c r="B15" s="6" t="s">
        <v>2632</v>
      </c>
      <c r="C15" s="9">
        <v>1275</v>
      </c>
      <c r="D15" s="9"/>
      <c r="E15" s="9"/>
      <c r="F15" s="9"/>
      <c r="G15" s="9">
        <v>657</v>
      </c>
      <c r="H15" s="9"/>
      <c r="I15" s="9"/>
      <c r="J15" s="9"/>
      <c r="K15" s="9"/>
      <c r="L15" s="9"/>
      <c r="M15" s="9"/>
      <c r="N15" s="6" t="s">
        <v>2633</v>
      </c>
      <c r="O15" s="8">
        <f>'08'!C94+'08'!C112+'08'!C292+'08'!C308</f>
        <v>901</v>
      </c>
      <c r="P15" s="9"/>
      <c r="Q15" s="17"/>
      <c r="R15" s="9"/>
      <c r="S15" s="9"/>
      <c r="T15" s="9"/>
      <c r="U15" s="9"/>
      <c r="V15" s="9"/>
      <c r="W15" s="9"/>
      <c r="X15" s="18" t="s">
        <v>2634</v>
      </c>
      <c r="Y15" s="22"/>
      <c r="Z15" s="21">
        <f t="shared" si="2"/>
        <v>1031</v>
      </c>
    </row>
    <row r="16" customHeight="1" spans="1:26">
      <c r="A16" s="6"/>
      <c r="B16" s="6" t="s">
        <v>2635</v>
      </c>
      <c r="C16" s="9">
        <v>1240</v>
      </c>
      <c r="D16" s="9"/>
      <c r="E16" s="9"/>
      <c r="F16" s="9"/>
      <c r="G16" s="9">
        <v>537</v>
      </c>
      <c r="H16" s="9"/>
      <c r="I16" s="9"/>
      <c r="J16" s="9"/>
      <c r="K16" s="9"/>
      <c r="L16" s="9"/>
      <c r="M16" s="9"/>
      <c r="N16" s="6" t="s">
        <v>2636</v>
      </c>
      <c r="O16" s="8">
        <f>'08'!C100+'08'!C118+'08'!C296+'08'!C313</f>
        <v>1340</v>
      </c>
      <c r="P16" s="9"/>
      <c r="Q16" s="17"/>
      <c r="R16" s="9"/>
      <c r="S16" s="9"/>
      <c r="T16" s="9"/>
      <c r="U16" s="9"/>
      <c r="V16" s="9"/>
      <c r="W16" s="9"/>
      <c r="X16" s="18" t="s">
        <v>2637</v>
      </c>
      <c r="Y16" s="22"/>
      <c r="Z16" s="21">
        <f t="shared" si="2"/>
        <v>437</v>
      </c>
    </row>
    <row r="17" customHeight="1" spans="1:26">
      <c r="A17" s="6"/>
      <c r="B17" s="6" t="s">
        <v>2638</v>
      </c>
      <c r="C17" s="9"/>
      <c r="D17" s="9"/>
      <c r="E17" s="9"/>
      <c r="F17" s="9"/>
      <c r="G17" s="9"/>
      <c r="H17" s="9"/>
      <c r="I17" s="9"/>
      <c r="J17" s="9"/>
      <c r="K17" s="9"/>
      <c r="L17" s="9"/>
      <c r="M17" s="9"/>
      <c r="N17" s="6" t="s">
        <v>2639</v>
      </c>
      <c r="O17" s="8">
        <f>'08'!C134+'08'!C149+'08'!C291+'08'!C308</f>
        <v>0</v>
      </c>
      <c r="P17" s="9"/>
      <c r="Q17" s="17"/>
      <c r="R17" s="9"/>
      <c r="S17" s="9"/>
      <c r="T17" s="9"/>
      <c r="U17" s="9"/>
      <c r="V17" s="9"/>
      <c r="W17" s="9"/>
      <c r="X17" s="18" t="s">
        <v>2640</v>
      </c>
      <c r="Y17" s="22"/>
      <c r="Z17" s="21">
        <f t="shared" si="2"/>
        <v>0</v>
      </c>
    </row>
    <row r="18" customHeight="1" spans="1:26">
      <c r="A18" s="6">
        <v>1030152</v>
      </c>
      <c r="B18" s="6" t="s">
        <v>2641</v>
      </c>
      <c r="C18" s="9"/>
      <c r="D18" s="9"/>
      <c r="E18" s="9"/>
      <c r="F18" s="9"/>
      <c r="G18" s="9"/>
      <c r="H18" s="9"/>
      <c r="I18" s="9"/>
      <c r="J18" s="9"/>
      <c r="K18" s="9"/>
      <c r="L18" s="9"/>
      <c r="M18" s="9"/>
      <c r="N18" s="6" t="s">
        <v>2642</v>
      </c>
      <c r="O18" s="8">
        <f>'08'!C139</f>
        <v>0</v>
      </c>
      <c r="P18" s="9"/>
      <c r="Q18" s="17"/>
      <c r="R18" s="9"/>
      <c r="S18" s="9"/>
      <c r="T18" s="9"/>
      <c r="U18" s="9"/>
      <c r="V18" s="9"/>
      <c r="W18" s="9"/>
      <c r="X18" s="18" t="s">
        <v>2643</v>
      </c>
      <c r="Y18" s="22"/>
      <c r="Z18" s="21">
        <f t="shared" si="2"/>
        <v>0</v>
      </c>
    </row>
    <row r="19" customHeight="1" spans="1:26">
      <c r="A19" s="6"/>
      <c r="B19" s="6" t="s">
        <v>2644</v>
      </c>
      <c r="C19" s="9"/>
      <c r="D19" s="9"/>
      <c r="E19" s="9"/>
      <c r="F19" s="9"/>
      <c r="G19" s="9">
        <v>658</v>
      </c>
      <c r="H19" s="9"/>
      <c r="I19" s="9"/>
      <c r="J19" s="9"/>
      <c r="K19" s="9"/>
      <c r="L19" s="9"/>
      <c r="M19" s="9"/>
      <c r="N19" s="6" t="s">
        <v>2645</v>
      </c>
      <c r="O19" s="8">
        <f>'08'!C144+'08'!C152+'08'!C294+'08'!C311</f>
        <v>0</v>
      </c>
      <c r="P19" s="9"/>
      <c r="Q19" s="17"/>
      <c r="R19" s="9"/>
      <c r="S19" s="9"/>
      <c r="T19" s="9"/>
      <c r="U19" s="9"/>
      <c r="V19" s="9"/>
      <c r="W19" s="9"/>
      <c r="X19" s="18" t="s">
        <v>2646</v>
      </c>
      <c r="Y19" s="22"/>
      <c r="Z19" s="21">
        <f t="shared" si="2"/>
        <v>658</v>
      </c>
    </row>
    <row r="20" customHeight="1" spans="1:26">
      <c r="A20" s="6">
        <v>1030149</v>
      </c>
      <c r="B20" s="6" t="s">
        <v>2647</v>
      </c>
      <c r="C20" s="9"/>
      <c r="D20" s="9">
        <v>9040</v>
      </c>
      <c r="E20" s="9"/>
      <c r="F20" s="9"/>
      <c r="G20" s="9">
        <v>749</v>
      </c>
      <c r="H20" s="9"/>
      <c r="I20" s="9"/>
      <c r="J20" s="9"/>
      <c r="K20" s="9"/>
      <c r="L20" s="9"/>
      <c r="M20" s="9"/>
      <c r="N20" s="6" t="s">
        <v>2648</v>
      </c>
      <c r="O20" s="8">
        <f>'08'!C157</f>
        <v>1954</v>
      </c>
      <c r="P20" s="9"/>
      <c r="Q20" s="17"/>
      <c r="R20" s="9"/>
      <c r="S20" s="9"/>
      <c r="T20" s="9"/>
      <c r="U20" s="9"/>
      <c r="V20" s="9"/>
      <c r="W20" s="9"/>
      <c r="X20" s="18" t="s">
        <v>2649</v>
      </c>
      <c r="Y20" s="22"/>
      <c r="Z20" s="21">
        <f t="shared" si="2"/>
        <v>7835</v>
      </c>
    </row>
    <row r="21" customHeight="1" spans="1:26">
      <c r="A21" s="6"/>
      <c r="B21" s="6" t="s">
        <v>2650</v>
      </c>
      <c r="C21" s="9"/>
      <c r="D21" s="9"/>
      <c r="E21" s="9"/>
      <c r="F21" s="9"/>
      <c r="G21" s="9"/>
      <c r="H21" s="9"/>
      <c r="I21" s="9"/>
      <c r="J21" s="9"/>
      <c r="K21" s="9"/>
      <c r="L21" s="9"/>
      <c r="M21" s="9"/>
      <c r="N21" s="6" t="s">
        <v>2651</v>
      </c>
      <c r="O21" s="8">
        <f>'08'!C161+'08'!C165+'08'!C293+'08'!C310</f>
        <v>0</v>
      </c>
      <c r="P21" s="9"/>
      <c r="Q21" s="17"/>
      <c r="R21" s="9"/>
      <c r="S21" s="9"/>
      <c r="T21" s="9"/>
      <c r="U21" s="9"/>
      <c r="V21" s="9"/>
      <c r="W21" s="9"/>
      <c r="X21" s="18" t="s">
        <v>2652</v>
      </c>
      <c r="Y21" s="22"/>
      <c r="Z21" s="21">
        <f t="shared" si="2"/>
        <v>0</v>
      </c>
    </row>
    <row r="22" customHeight="1" spans="1:26">
      <c r="A22" s="6"/>
      <c r="B22" s="6" t="s">
        <v>2653</v>
      </c>
      <c r="C22" s="9"/>
      <c r="D22" s="9"/>
      <c r="E22" s="9"/>
      <c r="F22" s="9"/>
      <c r="G22" s="9"/>
      <c r="H22" s="9"/>
      <c r="I22" s="9"/>
      <c r="J22" s="9"/>
      <c r="K22" s="9"/>
      <c r="L22" s="9"/>
      <c r="M22" s="9"/>
      <c r="N22" s="6" t="s">
        <v>2654</v>
      </c>
      <c r="O22" s="8">
        <f>'08'!C173+'08'!C208+'08'!C287+'08'!C304</f>
        <v>0</v>
      </c>
      <c r="P22" s="9"/>
      <c r="Q22" s="17"/>
      <c r="R22" s="9"/>
      <c r="S22" s="9"/>
      <c r="T22" s="9"/>
      <c r="U22" s="9"/>
      <c r="V22" s="9"/>
      <c r="W22" s="9"/>
      <c r="X22" s="18" t="s">
        <v>2655</v>
      </c>
      <c r="Y22" s="22"/>
      <c r="Z22" s="21">
        <f t="shared" si="2"/>
        <v>0</v>
      </c>
    </row>
    <row r="23" customHeight="1" spans="1:26">
      <c r="A23" s="6"/>
      <c r="B23" s="6" t="s">
        <v>2656</v>
      </c>
      <c r="C23" s="9">
        <v>62</v>
      </c>
      <c r="D23" s="9"/>
      <c r="E23" s="9"/>
      <c r="F23" s="9"/>
      <c r="G23" s="9">
        <v>12</v>
      </c>
      <c r="H23" s="9"/>
      <c r="I23" s="9"/>
      <c r="J23" s="9"/>
      <c r="K23" s="9"/>
      <c r="L23" s="9"/>
      <c r="M23" s="9"/>
      <c r="N23" s="6" t="s">
        <v>2657</v>
      </c>
      <c r="O23" s="8">
        <f>'08'!C178+'08'!C212+'08'!C215+'08'!C295+'08'!C298+'08'!C312+'08'!C315</f>
        <v>0</v>
      </c>
      <c r="P23" s="9"/>
      <c r="Q23" s="17"/>
      <c r="R23" s="9"/>
      <c r="S23" s="9"/>
      <c r="T23" s="9"/>
      <c r="U23" s="9"/>
      <c r="V23" s="9"/>
      <c r="W23" s="9"/>
      <c r="X23" s="18" t="s">
        <v>2658</v>
      </c>
      <c r="Y23" s="22"/>
      <c r="Z23" s="21">
        <f t="shared" si="2"/>
        <v>74</v>
      </c>
    </row>
    <row r="24" customHeight="1" spans="1:26">
      <c r="A24" s="6">
        <v>1030106</v>
      </c>
      <c r="B24" s="6" t="s">
        <v>2659</v>
      </c>
      <c r="C24" s="9"/>
      <c r="D24" s="9"/>
      <c r="E24" s="9"/>
      <c r="F24" s="9"/>
      <c r="G24" s="9"/>
      <c r="H24" s="9"/>
      <c r="I24" s="9"/>
      <c r="J24" s="9"/>
      <c r="K24" s="9"/>
      <c r="L24" s="9"/>
      <c r="M24" s="9"/>
      <c r="N24" s="6" t="s">
        <v>2660</v>
      </c>
      <c r="O24" s="8">
        <f>'08'!C183</f>
        <v>0</v>
      </c>
      <c r="P24" s="9"/>
      <c r="Q24" s="17"/>
      <c r="R24" s="9"/>
      <c r="S24" s="9"/>
      <c r="T24" s="9"/>
      <c r="U24" s="9"/>
      <c r="V24" s="9"/>
      <c r="W24" s="9"/>
      <c r="X24" s="18" t="s">
        <v>2661</v>
      </c>
      <c r="Y24" s="22"/>
      <c r="Z24" s="21">
        <f t="shared" si="2"/>
        <v>0</v>
      </c>
    </row>
    <row r="25" customHeight="1" spans="1:26">
      <c r="A25" s="6">
        <v>1030171</v>
      </c>
      <c r="B25" s="6" t="s">
        <v>2662</v>
      </c>
      <c r="C25" s="9"/>
      <c r="D25" s="9"/>
      <c r="E25" s="9"/>
      <c r="F25" s="9"/>
      <c r="G25" s="9"/>
      <c r="H25" s="9"/>
      <c r="I25" s="9"/>
      <c r="J25" s="9"/>
      <c r="K25" s="9"/>
      <c r="L25" s="9"/>
      <c r="M25" s="9"/>
      <c r="N25" s="6" t="s">
        <v>2663</v>
      </c>
      <c r="O25" s="8">
        <f>'08'!C192</f>
        <v>0</v>
      </c>
      <c r="P25" s="9"/>
      <c r="Q25" s="17"/>
      <c r="R25" s="9"/>
      <c r="S25" s="9"/>
      <c r="T25" s="9"/>
      <c r="U25" s="9"/>
      <c r="V25" s="9"/>
      <c r="W25" s="9"/>
      <c r="X25" s="18" t="s">
        <v>2664</v>
      </c>
      <c r="Y25" s="22"/>
      <c r="Z25" s="21">
        <f t="shared" si="2"/>
        <v>0</v>
      </c>
    </row>
    <row r="26" customHeight="1" spans="1:26">
      <c r="A26" s="6">
        <v>1030110</v>
      </c>
      <c r="B26" s="6" t="s">
        <v>2665</v>
      </c>
      <c r="C26" s="9"/>
      <c r="D26" s="9"/>
      <c r="E26" s="9"/>
      <c r="F26" s="9"/>
      <c r="G26" s="9"/>
      <c r="H26" s="9"/>
      <c r="I26" s="9"/>
      <c r="J26" s="9"/>
      <c r="K26" s="9"/>
      <c r="L26" s="9"/>
      <c r="M26" s="9"/>
      <c r="N26" s="6" t="s">
        <v>2666</v>
      </c>
      <c r="O26" s="8">
        <f>'08'!C199</f>
        <v>0</v>
      </c>
      <c r="P26" s="9"/>
      <c r="Q26" s="17"/>
      <c r="R26" s="9"/>
      <c r="S26" s="9"/>
      <c r="T26" s="9"/>
      <c r="U26" s="9"/>
      <c r="V26" s="9"/>
      <c r="W26" s="9"/>
      <c r="X26" s="18" t="s">
        <v>2667</v>
      </c>
      <c r="Y26" s="22"/>
      <c r="Z26" s="21">
        <f t="shared" si="2"/>
        <v>0</v>
      </c>
    </row>
    <row r="27" customHeight="1" spans="1:26">
      <c r="A27" s="6">
        <v>1030102</v>
      </c>
      <c r="B27" s="6" t="s">
        <v>2668</v>
      </c>
      <c r="C27" s="9"/>
      <c r="D27" s="9"/>
      <c r="E27" s="9"/>
      <c r="F27" s="9"/>
      <c r="G27" s="9"/>
      <c r="H27" s="9"/>
      <c r="I27" s="9"/>
      <c r="J27" s="9"/>
      <c r="K27" s="9"/>
      <c r="L27" s="9"/>
      <c r="M27" s="9"/>
      <c r="N27" s="6" t="s">
        <v>2669</v>
      </c>
      <c r="O27" s="8">
        <f>'08'!C223</f>
        <v>0</v>
      </c>
      <c r="P27" s="9"/>
      <c r="Q27" s="17"/>
      <c r="R27" s="9"/>
      <c r="S27" s="9"/>
      <c r="T27" s="9"/>
      <c r="U27" s="9"/>
      <c r="V27" s="9"/>
      <c r="W27" s="9"/>
      <c r="X27" s="18" t="s">
        <v>2670</v>
      </c>
      <c r="Y27" s="22"/>
      <c r="Z27" s="21">
        <f t="shared" si="2"/>
        <v>0</v>
      </c>
    </row>
    <row r="28" customHeight="1" spans="1:26">
      <c r="A28" s="6">
        <v>1030153</v>
      </c>
      <c r="B28" s="6" t="s">
        <v>2671</v>
      </c>
      <c r="C28" s="9"/>
      <c r="D28" s="9"/>
      <c r="E28" s="9"/>
      <c r="F28" s="9"/>
      <c r="G28" s="9"/>
      <c r="H28" s="9"/>
      <c r="I28" s="9"/>
      <c r="J28" s="9"/>
      <c r="K28" s="9"/>
      <c r="L28" s="9"/>
      <c r="M28" s="9"/>
      <c r="N28" s="6" t="s">
        <v>2672</v>
      </c>
      <c r="O28" s="8">
        <f>'08'!C234</f>
        <v>0</v>
      </c>
      <c r="P28" s="9"/>
      <c r="Q28" s="17"/>
      <c r="R28" s="9"/>
      <c r="S28" s="9"/>
      <c r="T28" s="9"/>
      <c r="U28" s="9"/>
      <c r="V28" s="9"/>
      <c r="W28" s="9"/>
      <c r="X28" s="18" t="s">
        <v>2673</v>
      </c>
      <c r="Y28" s="22"/>
      <c r="Z28" s="21">
        <f t="shared" si="2"/>
        <v>0</v>
      </c>
    </row>
    <row r="29" customHeight="1" spans="1:26">
      <c r="A29" s="6">
        <v>1030154</v>
      </c>
      <c r="B29" s="6" t="s">
        <v>2674</v>
      </c>
      <c r="C29" s="9"/>
      <c r="D29" s="9"/>
      <c r="E29" s="9"/>
      <c r="F29" s="9"/>
      <c r="G29" s="9"/>
      <c r="H29" s="9"/>
      <c r="I29" s="9"/>
      <c r="J29" s="9"/>
      <c r="K29" s="9"/>
      <c r="L29" s="9"/>
      <c r="M29" s="9"/>
      <c r="N29" s="6" t="s">
        <v>2675</v>
      </c>
      <c r="O29" s="8">
        <f>'08'!C235</f>
        <v>0</v>
      </c>
      <c r="P29" s="9"/>
      <c r="Q29" s="17"/>
      <c r="R29" s="9"/>
      <c r="S29" s="9"/>
      <c r="T29" s="9"/>
      <c r="U29" s="9"/>
      <c r="V29" s="9"/>
      <c r="W29" s="9"/>
      <c r="X29" s="18" t="s">
        <v>2676</v>
      </c>
      <c r="Y29" s="22"/>
      <c r="Z29" s="21">
        <f t="shared" si="2"/>
        <v>0</v>
      </c>
    </row>
    <row r="30" customHeight="1" spans="1:26">
      <c r="A30" s="6">
        <v>1030182</v>
      </c>
      <c r="B30" s="6" t="s">
        <v>2677</v>
      </c>
      <c r="C30" s="9"/>
      <c r="D30" s="9"/>
      <c r="E30" s="9"/>
      <c r="F30" s="9"/>
      <c r="G30" s="9"/>
      <c r="H30" s="9"/>
      <c r="I30" s="9"/>
      <c r="J30" s="9"/>
      <c r="K30" s="9"/>
      <c r="L30" s="9"/>
      <c r="M30" s="9"/>
      <c r="N30" s="6" t="s">
        <v>2678</v>
      </c>
      <c r="O30" s="8">
        <f>'08'!C237</f>
        <v>0</v>
      </c>
      <c r="P30" s="9"/>
      <c r="Q30" s="17"/>
      <c r="R30" s="9"/>
      <c r="S30" s="9"/>
      <c r="T30" s="9"/>
      <c r="U30" s="9"/>
      <c r="V30" s="9"/>
      <c r="W30" s="9"/>
      <c r="X30" s="18" t="s">
        <v>2679</v>
      </c>
      <c r="Y30" s="22"/>
      <c r="Z30" s="21">
        <f t="shared" si="2"/>
        <v>0</v>
      </c>
    </row>
    <row r="31" customHeight="1" spans="1:26">
      <c r="A31" s="6">
        <v>1030180</v>
      </c>
      <c r="B31" s="6" t="s">
        <v>2680</v>
      </c>
      <c r="C31" s="9"/>
      <c r="D31" s="9"/>
      <c r="E31" s="9"/>
      <c r="F31" s="9"/>
      <c r="G31" s="9">
        <v>128</v>
      </c>
      <c r="H31" s="9"/>
      <c r="I31" s="9"/>
      <c r="J31" s="9"/>
      <c r="K31" s="9"/>
      <c r="L31" s="9"/>
      <c r="M31" s="9"/>
      <c r="N31" s="6" t="s">
        <v>2681</v>
      </c>
      <c r="O31" s="8">
        <f>'08'!C258</f>
        <v>53</v>
      </c>
      <c r="P31" s="9"/>
      <c r="Q31" s="17"/>
      <c r="R31" s="9"/>
      <c r="S31" s="9"/>
      <c r="T31" s="9"/>
      <c r="U31" s="9"/>
      <c r="V31" s="9"/>
      <c r="W31" s="9"/>
      <c r="X31" s="18" t="s">
        <v>2682</v>
      </c>
      <c r="Y31" s="22"/>
      <c r="Z31" s="21">
        <f t="shared" si="2"/>
        <v>75</v>
      </c>
    </row>
    <row r="32" customHeight="1" spans="1:26">
      <c r="A32" s="6">
        <v>1030155</v>
      </c>
      <c r="B32" s="6" t="s">
        <v>2683</v>
      </c>
      <c r="C32" s="9"/>
      <c r="D32" s="9">
        <v>3692</v>
      </c>
      <c r="E32" s="9"/>
      <c r="F32" s="9"/>
      <c r="G32" s="9">
        <v>1186</v>
      </c>
      <c r="H32" s="9"/>
      <c r="I32" s="9"/>
      <c r="J32" s="9"/>
      <c r="K32" s="9"/>
      <c r="L32" s="9"/>
      <c r="M32" s="9"/>
      <c r="N32" s="6" t="s">
        <v>2684</v>
      </c>
      <c r="O32" s="8">
        <f>'08'!C271</f>
        <v>1667</v>
      </c>
      <c r="P32" s="9"/>
      <c r="Q32" s="17"/>
      <c r="R32" s="9"/>
      <c r="S32" s="9"/>
      <c r="T32" s="9"/>
      <c r="U32" s="9"/>
      <c r="V32" s="9"/>
      <c r="W32" s="9"/>
      <c r="X32" s="18" t="s">
        <v>2685</v>
      </c>
      <c r="Y32" s="22"/>
      <c r="Z32" s="21">
        <f t="shared" si="2"/>
        <v>3211</v>
      </c>
    </row>
    <row r="33" customHeight="1" spans="1:26">
      <c r="A33" s="6"/>
      <c r="B33" s="6" t="s">
        <v>2686</v>
      </c>
      <c r="C33" s="9"/>
      <c r="D33" s="9">
        <v>6654</v>
      </c>
      <c r="E33" s="9"/>
      <c r="F33" s="9"/>
      <c r="G33" s="9"/>
      <c r="H33" s="9"/>
      <c r="I33" s="9"/>
      <c r="J33" s="9"/>
      <c r="K33" s="9"/>
      <c r="L33" s="9"/>
      <c r="M33" s="9"/>
      <c r="N33" s="6" t="s">
        <v>2687</v>
      </c>
      <c r="O33" s="8">
        <f>'08'!C7+'08'!C21+'08'!C45+'08'!C50+'08'!C67+'08'!C130+'08'!C168+'08'!C216+'08'!C227+'08'!C241+'08'!C245+'08'!C249+'08'!C269+'08'!C283</f>
        <v>5</v>
      </c>
      <c r="P33" s="9"/>
      <c r="Q33" s="17"/>
      <c r="R33" s="9"/>
      <c r="S33" s="9"/>
      <c r="T33" s="9"/>
      <c r="U33" s="9"/>
      <c r="V33" s="9"/>
      <c r="W33" s="9"/>
      <c r="X33" s="18" t="s">
        <v>2688</v>
      </c>
      <c r="Y33" s="22"/>
      <c r="Z33" s="21">
        <f t="shared" si="2"/>
        <v>6649</v>
      </c>
    </row>
    <row r="34" customHeight="1" spans="1:26">
      <c r="A34" s="6"/>
      <c r="B34" s="6" t="s">
        <v>2689</v>
      </c>
      <c r="C34" s="9"/>
      <c r="D34" s="9"/>
      <c r="E34" s="9"/>
      <c r="F34" s="9"/>
      <c r="G34" s="9"/>
      <c r="H34" s="9"/>
      <c r="I34" s="9"/>
      <c r="J34" s="9">
        <v>133400</v>
      </c>
      <c r="K34" s="9"/>
      <c r="L34" s="9"/>
      <c r="M34" s="9"/>
      <c r="N34" s="6" t="s">
        <v>2690</v>
      </c>
      <c r="O34" s="8">
        <f>'08'!C254+'08'!C267+'08'!C300+'08'!C301+'08'!C317+'08'!C318+'08'!C319</f>
        <v>82090</v>
      </c>
      <c r="P34" s="9"/>
      <c r="Q34" s="17"/>
      <c r="R34" s="9"/>
      <c r="S34" s="9">
        <v>51050</v>
      </c>
      <c r="T34" s="9"/>
      <c r="U34" s="9"/>
      <c r="V34" s="9"/>
      <c r="W34" s="9"/>
      <c r="X34" s="18" t="s">
        <v>2691</v>
      </c>
      <c r="Y34" s="22"/>
      <c r="Z34" s="21">
        <f t="shared" si="2"/>
        <v>260</v>
      </c>
    </row>
    <row r="35" customHeight="1" spans="1:26">
      <c r="A35" s="10"/>
      <c r="B35" s="6" t="s">
        <v>2692</v>
      </c>
      <c r="C35" s="11"/>
      <c r="D35" s="11"/>
      <c r="E35" s="9"/>
      <c r="F35" s="11"/>
      <c r="G35" s="9"/>
      <c r="H35" s="11"/>
      <c r="I35" s="11"/>
      <c r="J35" s="11"/>
      <c r="K35" s="11"/>
      <c r="L35" s="9"/>
      <c r="M35" s="9"/>
      <c r="N35" s="6" t="s">
        <v>2693</v>
      </c>
      <c r="O35" s="8">
        <f>'08'!C319</f>
        <v>0</v>
      </c>
      <c r="P35" s="9"/>
      <c r="Q35" s="17"/>
      <c r="R35" s="9"/>
      <c r="S35" s="11"/>
      <c r="T35" s="11"/>
      <c r="U35" s="9"/>
      <c r="V35" s="9"/>
      <c r="W35" s="9"/>
      <c r="X35" s="18" t="s">
        <v>2694</v>
      </c>
      <c r="Y35" s="23"/>
      <c r="Z35" s="22"/>
    </row>
  </sheetData>
  <sheetProtection autoFilter="0" objects="1"/>
  <mergeCells count="28">
    <mergeCell ref="A1:M1"/>
    <mergeCell ref="N1:X1"/>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dataValidations count="1">
    <dataValidation type="decimal" operator="between" allowBlank="1" showInputMessage="1" showErrorMessage="1" sqref="C6:M35 O6:W35 Y6:Z35">
      <formula1>-99999999999999</formula1>
      <formula2>99999999999999</formula2>
    </dataValidation>
  </dataValidations>
  <pageMargins left="0.699305555555556" right="0.699305555555556"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6"/>
  <sheetViews>
    <sheetView showGridLines="0" showZeros="0" workbookViewId="0">
      <selection activeCell="A1" sqref="A1:D1"/>
    </sheetView>
  </sheetViews>
  <sheetFormatPr defaultColWidth="13.85" defaultRowHeight="15.55" customHeight="1" outlineLevelCol="3"/>
  <cols>
    <col min="1" max="1" width="13.575" style="42" customWidth="1"/>
    <col min="2" max="2" width="23.575" style="42" customWidth="1"/>
    <col min="3" max="3" width="62.7083333333333" style="42" customWidth="1"/>
    <col min="4" max="4" width="26.2833333333333" style="42" customWidth="1"/>
  </cols>
  <sheetData>
    <row r="1" ht="28.5" customHeight="1" spans="1:4">
      <c r="A1" s="67" t="str">
        <f>'##BASEINFO'!$B$7</f>
        <v>沅江市</v>
      </c>
      <c r="B1" s="67"/>
      <c r="C1" s="67"/>
      <c r="D1" s="67"/>
    </row>
    <row r="2" ht="31.5" customHeight="1" spans="1:4">
      <c r="A2" s="67" t="str">
        <f>'##BASEINFO'!$B$2&amp;"度简表基础信息表"</f>
        <v>2024年度简表基础信息表</v>
      </c>
      <c r="B2" s="67"/>
      <c r="C2" s="67"/>
      <c r="D2" s="67"/>
    </row>
    <row r="3" ht="15" customHeight="1" spans="1:4">
      <c r="A3" s="44"/>
      <c r="B3" s="44"/>
      <c r="C3" s="44"/>
      <c r="D3" s="44"/>
    </row>
    <row r="4" ht="15" customHeight="1" spans="1:4">
      <c r="A4" s="44"/>
      <c r="B4" s="44"/>
      <c r="C4" s="44"/>
      <c r="D4" s="44"/>
    </row>
    <row r="5" ht="15" customHeight="1" spans="1:4">
      <c r="A5" s="44"/>
      <c r="B5" s="69" t="s">
        <v>79</v>
      </c>
      <c r="C5" s="70" t="s">
        <v>80</v>
      </c>
      <c r="D5" s="44"/>
    </row>
    <row r="6" ht="15" customHeight="1" spans="1:4">
      <c r="A6" s="44"/>
      <c r="B6" s="69" t="s">
        <v>81</v>
      </c>
      <c r="C6" s="71" t="s">
        <v>82</v>
      </c>
      <c r="D6" s="44"/>
    </row>
    <row r="7" ht="15" customHeight="1" spans="1:4">
      <c r="A7" s="44"/>
      <c r="B7" s="69" t="s">
        <v>83</v>
      </c>
      <c r="C7" s="71" t="s">
        <v>84</v>
      </c>
      <c r="D7" s="44"/>
    </row>
    <row r="8" ht="15" customHeight="1" spans="1:4">
      <c r="A8" s="44"/>
      <c r="B8" s="69" t="s">
        <v>85</v>
      </c>
      <c r="C8" s="71" t="s">
        <v>86</v>
      </c>
      <c r="D8" s="44"/>
    </row>
    <row r="9" ht="15" customHeight="1" spans="1:4">
      <c r="A9" s="44"/>
      <c r="B9" s="69" t="s">
        <v>87</v>
      </c>
      <c r="C9" s="72" t="s">
        <v>88</v>
      </c>
      <c r="D9" s="44"/>
    </row>
    <row r="10" ht="15" customHeight="1" spans="1:4">
      <c r="A10" s="44"/>
      <c r="B10" s="69" t="s">
        <v>89</v>
      </c>
      <c r="C10" s="71" t="s">
        <v>90</v>
      </c>
      <c r="D10" s="44"/>
    </row>
    <row r="11" ht="15" customHeight="1" spans="1:4">
      <c r="A11" s="44"/>
      <c r="B11" s="69" t="s">
        <v>91</v>
      </c>
      <c r="C11" s="73" t="s">
        <v>92</v>
      </c>
      <c r="D11" s="44"/>
    </row>
    <row r="12" ht="15" customHeight="1" spans="1:4">
      <c r="A12" s="44"/>
      <c r="B12" s="69" t="s">
        <v>93</v>
      </c>
      <c r="C12" s="74" t="s">
        <v>94</v>
      </c>
      <c r="D12" s="44"/>
    </row>
    <row r="13" ht="15" customHeight="1" spans="1:4">
      <c r="A13" s="44"/>
      <c r="B13" s="69" t="s">
        <v>95</v>
      </c>
      <c r="C13" s="74" t="s">
        <v>96</v>
      </c>
      <c r="D13" s="44"/>
    </row>
    <row r="14" ht="15" customHeight="1" spans="1:4">
      <c r="A14" s="44"/>
      <c r="B14" s="69" t="s">
        <v>97</v>
      </c>
      <c r="C14" s="74" t="s">
        <v>98</v>
      </c>
      <c r="D14" s="44"/>
    </row>
    <row r="15" ht="15" customHeight="1" spans="1:4">
      <c r="A15" s="44"/>
      <c r="B15" s="69" t="s">
        <v>99</v>
      </c>
      <c r="C15" s="74" t="s">
        <v>100</v>
      </c>
      <c r="D15" s="44"/>
    </row>
    <row r="16" ht="15" customHeight="1" spans="1:4">
      <c r="A16" s="44"/>
      <c r="B16" s="69" t="s">
        <v>101</v>
      </c>
      <c r="C16" s="74" t="s">
        <v>100</v>
      </c>
      <c r="D16" s="44"/>
    </row>
    <row r="17" ht="15" customHeight="1" spans="1:4">
      <c r="A17" s="44"/>
      <c r="B17" s="69" t="s">
        <v>102</v>
      </c>
      <c r="C17" s="75" t="s">
        <v>103</v>
      </c>
      <c r="D17" s="44"/>
    </row>
    <row r="18" ht="15" customHeight="1" spans="1:4">
      <c r="A18" s="44"/>
      <c r="B18" s="69" t="s">
        <v>104</v>
      </c>
      <c r="C18" s="74" t="s">
        <v>105</v>
      </c>
      <c r="D18" s="44"/>
    </row>
    <row r="19" ht="15" customHeight="1" spans="1:4">
      <c r="A19" s="44"/>
      <c r="B19" s="69" t="s">
        <v>106</v>
      </c>
      <c r="C19" s="76" t="s">
        <v>105</v>
      </c>
      <c r="D19" s="44"/>
    </row>
    <row r="20" ht="15" customHeight="1" spans="1:4">
      <c r="A20" s="44"/>
      <c r="B20" s="69" t="s">
        <v>107</v>
      </c>
      <c r="C20" s="74" t="s">
        <v>108</v>
      </c>
      <c r="D20" s="44"/>
    </row>
    <row r="21" ht="15" customHeight="1" spans="1:4">
      <c r="A21" s="44"/>
      <c r="B21" s="69" t="s">
        <v>109</v>
      </c>
      <c r="C21" s="75" t="s">
        <v>105</v>
      </c>
      <c r="D21" s="44"/>
    </row>
    <row r="22" ht="15" customHeight="1" spans="1:4">
      <c r="A22" s="44"/>
      <c r="B22" s="69" t="s">
        <v>110</v>
      </c>
      <c r="C22" s="77">
        <v>2129</v>
      </c>
      <c r="D22" s="44" t="s">
        <v>111</v>
      </c>
    </row>
    <row r="23" ht="15" customHeight="1" spans="1:4">
      <c r="A23" s="44"/>
      <c r="B23" s="69" t="s">
        <v>112</v>
      </c>
      <c r="C23" s="70" t="s">
        <v>113</v>
      </c>
      <c r="D23" s="44"/>
    </row>
    <row r="24" ht="15" customHeight="1" spans="1:4">
      <c r="A24" s="44"/>
      <c r="B24" s="44"/>
      <c r="C24" s="44"/>
      <c r="D24" s="44"/>
    </row>
    <row r="25" ht="15" customHeight="1" spans="1:4">
      <c r="A25" s="44"/>
      <c r="B25" s="44"/>
      <c r="C25" s="44"/>
      <c r="D25" s="44"/>
    </row>
    <row r="26" ht="17.25" customHeight="1" spans="1:4">
      <c r="A26" s="44"/>
      <c r="B26" s="44"/>
      <c r="C26" s="44"/>
      <c r="D26" s="44"/>
    </row>
  </sheetData>
  <sheetProtection autoFilter="0" objects="1"/>
  <mergeCells count="2">
    <mergeCell ref="A1:D1"/>
    <mergeCell ref="A2:D2"/>
  </mergeCell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0"/>
  <sheetViews>
    <sheetView showGridLines="0" showZeros="0" workbookViewId="0">
      <selection activeCell="A1" sqref="A1:E1"/>
    </sheetView>
  </sheetViews>
  <sheetFormatPr defaultColWidth="13.85" defaultRowHeight="15.55" customHeight="1" outlineLevelCol="4"/>
  <cols>
    <col min="1" max="1" width="11" style="42" customWidth="1"/>
    <col min="2" max="2" width="12.2833333333333" style="42" customWidth="1"/>
    <col min="3" max="3" width="71.1416666666667" style="42" customWidth="1"/>
    <col min="4" max="4" width="9.425" style="42" customWidth="1"/>
    <col min="5" max="5" width="12.575" style="42" customWidth="1"/>
  </cols>
  <sheetData>
    <row r="1" ht="41.25" customHeight="1" spans="1:5">
      <c r="A1" s="67" t="s">
        <v>114</v>
      </c>
      <c r="B1" s="67"/>
      <c r="C1" s="67"/>
      <c r="D1" s="67"/>
      <c r="E1" s="67"/>
    </row>
    <row r="2" ht="17.25" customHeight="1" spans="1:5">
      <c r="A2" s="44"/>
      <c r="B2" s="44"/>
      <c r="C2" s="44"/>
      <c r="D2" s="44"/>
      <c r="E2" s="44"/>
    </row>
    <row r="3" ht="17.25" customHeight="1" spans="1:5">
      <c r="A3" s="44"/>
      <c r="B3" s="29" t="s">
        <v>115</v>
      </c>
      <c r="C3" s="29" t="s">
        <v>116</v>
      </c>
      <c r="D3" s="29" t="s">
        <v>117</v>
      </c>
      <c r="E3" s="44"/>
    </row>
    <row r="4" ht="17.25" customHeight="1" spans="1:5">
      <c r="A4" s="44"/>
      <c r="B4" s="29" t="s">
        <v>1</v>
      </c>
      <c r="C4" s="55" t="s">
        <v>118</v>
      </c>
      <c r="D4" s="68"/>
      <c r="E4" s="44"/>
    </row>
    <row r="5" ht="17.25" customHeight="1" spans="1:5">
      <c r="A5" s="44"/>
      <c r="B5" s="29" t="s">
        <v>119</v>
      </c>
      <c r="C5" s="55" t="s">
        <v>12</v>
      </c>
      <c r="D5" s="68"/>
      <c r="E5" s="44"/>
    </row>
    <row r="6" ht="17.25" customHeight="1" spans="1:5">
      <c r="A6" s="44"/>
      <c r="B6" s="29" t="s">
        <v>120</v>
      </c>
      <c r="C6" s="55" t="s">
        <v>17</v>
      </c>
      <c r="D6" s="68"/>
      <c r="E6" s="44"/>
    </row>
    <row r="7" ht="17.25" customHeight="1" spans="1:5">
      <c r="A7" s="44"/>
      <c r="B7" s="29" t="s">
        <v>121</v>
      </c>
      <c r="C7" s="55" t="s">
        <v>22</v>
      </c>
      <c r="D7" s="68"/>
      <c r="E7" s="44"/>
    </row>
    <row r="8" ht="15.75" customHeight="1" spans="1:5">
      <c r="A8" s="44"/>
      <c r="B8" s="29" t="s">
        <v>122</v>
      </c>
      <c r="C8" s="55" t="s">
        <v>27</v>
      </c>
      <c r="D8" s="68"/>
      <c r="E8" s="44"/>
    </row>
    <row r="9" ht="17.25" customHeight="1" spans="1:5">
      <c r="A9" s="44"/>
      <c r="B9" s="29" t="s">
        <v>123</v>
      </c>
      <c r="C9" s="55" t="s">
        <v>32</v>
      </c>
      <c r="D9" s="68"/>
      <c r="E9" s="44"/>
    </row>
    <row r="10" ht="15.75" customHeight="1" spans="1:5">
      <c r="A10" s="44"/>
      <c r="B10" s="29" t="s">
        <v>124</v>
      </c>
      <c r="C10" s="47" t="s">
        <v>36</v>
      </c>
      <c r="D10" s="68"/>
      <c r="E10" s="44"/>
    </row>
    <row r="11" ht="17.25" customHeight="1" spans="1:5">
      <c r="A11" s="44"/>
      <c r="B11" s="29" t="s">
        <v>125</v>
      </c>
      <c r="C11" s="55" t="s">
        <v>126</v>
      </c>
      <c r="D11" s="68"/>
      <c r="E11" s="44"/>
    </row>
    <row r="12" ht="17.25" customHeight="1" spans="1:5">
      <c r="A12" s="44"/>
      <c r="B12" s="44"/>
      <c r="C12" s="44"/>
      <c r="D12" s="44"/>
      <c r="E12" s="44"/>
    </row>
    <row r="13" ht="17.25" customHeight="1" spans="1:5">
      <c r="A13" s="44"/>
      <c r="B13" s="44"/>
      <c r="C13" s="44"/>
      <c r="D13" s="44"/>
      <c r="E13" s="44"/>
    </row>
    <row r="14" ht="17.25" customHeight="1" spans="1:5">
      <c r="A14" s="44"/>
      <c r="B14" s="44"/>
      <c r="C14" s="44"/>
      <c r="D14" s="44"/>
      <c r="E14" s="44"/>
    </row>
    <row r="15" ht="17.25" customHeight="1" spans="1:5">
      <c r="A15" s="44"/>
      <c r="B15" s="44"/>
      <c r="C15" s="44"/>
      <c r="D15" s="44"/>
      <c r="E15" s="44"/>
    </row>
    <row r="16" ht="17.25" customHeight="1" spans="1:5">
      <c r="A16" s="44"/>
      <c r="B16" s="44"/>
      <c r="C16" s="44"/>
      <c r="D16" s="44"/>
      <c r="E16" s="44"/>
    </row>
    <row r="17" ht="17.25" customHeight="1" spans="1:5">
      <c r="A17" s="44"/>
      <c r="B17" s="44"/>
      <c r="C17" s="44"/>
      <c r="D17" s="44"/>
      <c r="E17" s="44"/>
    </row>
    <row r="18" ht="17.25" customHeight="1" spans="1:5">
      <c r="A18" s="44"/>
      <c r="B18" s="44"/>
      <c r="C18" s="44"/>
      <c r="D18" s="44"/>
      <c r="E18" s="44"/>
    </row>
    <row r="19" ht="17.25" customHeight="1" spans="1:5">
      <c r="A19" s="44"/>
      <c r="B19" s="44"/>
      <c r="C19" s="44"/>
      <c r="D19" s="44"/>
      <c r="E19" s="44"/>
    </row>
    <row r="20" ht="17.25" customHeight="1" spans="1:5">
      <c r="A20" s="44"/>
      <c r="B20" s="44"/>
      <c r="C20" s="44"/>
      <c r="D20" s="44"/>
      <c r="E20" s="44"/>
    </row>
  </sheetData>
  <sheetProtection autoFilter="0" objects="1"/>
  <mergeCells count="1">
    <mergeCell ref="A1:E1"/>
  </mergeCells>
  <dataValidations count="1">
    <dataValidation type="decimal" operator="between" allowBlank="1" showInputMessage="1" showErrorMessage="1" sqref="D4:D11">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0"/>
  <sheetViews>
    <sheetView showGridLines="0" showZeros="0" workbookViewId="0">
      <selection activeCell="B18" sqref="B18"/>
    </sheetView>
  </sheetViews>
  <sheetFormatPr defaultColWidth="13.85" defaultRowHeight="15.55" customHeight="1" outlineLevelCol="3"/>
  <cols>
    <col min="1" max="1" width="39.1416666666667" style="42" customWidth="1"/>
    <col min="2" max="2" width="26.2833333333333" style="42" customWidth="1"/>
    <col min="3" max="3" width="37.575" style="42" customWidth="1"/>
    <col min="4" max="4" width="26.2833333333333" style="42" customWidth="1"/>
  </cols>
  <sheetData>
    <row r="1" ht="42.75" customHeight="1" spans="1:4">
      <c r="A1" s="1" t="str">
        <f>'##BASEINFO'!$B$2&amp;"度"&amp;'##BASEINFO'!$B$7&amp;"一般公共预算收支总表"</f>
        <v>2024年度沅江市一般公共预算收支总表</v>
      </c>
      <c r="B1" s="1"/>
      <c r="C1" s="1"/>
      <c r="D1" s="1"/>
    </row>
    <row r="2" ht="17.25" customHeight="1" spans="1:4">
      <c r="A2" s="44"/>
      <c r="B2" s="44"/>
      <c r="C2" s="44"/>
      <c r="D2" s="25" t="s">
        <v>127</v>
      </c>
    </row>
    <row r="3" ht="17.25" customHeight="1" spans="1:4">
      <c r="A3" s="44"/>
      <c r="B3" s="44"/>
      <c r="C3" s="44"/>
      <c r="D3" s="25" t="str">
        <f>"单位："&amp;'##BASEINFO'!$B$19</f>
        <v>单位：万元</v>
      </c>
    </row>
    <row r="4" ht="18.75" customHeight="1" spans="1:4">
      <c r="A4" s="7" t="s">
        <v>128</v>
      </c>
      <c r="B4" s="30" t="s">
        <v>129</v>
      </c>
      <c r="C4" s="7" t="s">
        <v>128</v>
      </c>
      <c r="D4" s="7" t="s">
        <v>129</v>
      </c>
    </row>
    <row r="5" ht="17.25" customHeight="1" spans="1:4">
      <c r="A5" s="47" t="s">
        <v>130</v>
      </c>
      <c r="B5" s="8">
        <f>'JB02'!C6</f>
        <v>80803</v>
      </c>
      <c r="C5" s="65" t="s">
        <v>131</v>
      </c>
      <c r="D5" s="9">
        <v>45088</v>
      </c>
    </row>
    <row r="6" ht="17.25" customHeight="1" spans="1:4">
      <c r="A6" s="55" t="s">
        <v>132</v>
      </c>
      <c r="B6" s="54">
        <f>'JB02'!C7</f>
        <v>26850</v>
      </c>
      <c r="C6" s="55" t="s">
        <v>133</v>
      </c>
      <c r="D6" s="9"/>
    </row>
    <row r="7" ht="17.25" customHeight="1" spans="1:4">
      <c r="A7" s="55" t="s">
        <v>134</v>
      </c>
      <c r="B7" s="8">
        <f>'JB02'!C65+'JB02'!C190</f>
        <v>3125</v>
      </c>
      <c r="C7" s="55" t="s">
        <v>135</v>
      </c>
      <c r="D7" s="9">
        <v>78</v>
      </c>
    </row>
    <row r="8" ht="17.25" customHeight="1" spans="1:4">
      <c r="A8" s="55" t="s">
        <v>136</v>
      </c>
      <c r="B8" s="8">
        <f>'JB02'!C255</f>
        <v>1130</v>
      </c>
      <c r="C8" s="55" t="s">
        <v>137</v>
      </c>
      <c r="D8" s="9">
        <v>20694</v>
      </c>
    </row>
    <row r="9" ht="17.25" customHeight="1" spans="1:4">
      <c r="A9" s="55" t="s">
        <v>138</v>
      </c>
      <c r="B9" s="8">
        <f>'JB02'!C262</f>
        <v>8347</v>
      </c>
      <c r="C9" s="55" t="s">
        <v>139</v>
      </c>
      <c r="D9" s="9">
        <v>100838</v>
      </c>
    </row>
    <row r="10" ht="17.25" customHeight="1" spans="1:4">
      <c r="A10" s="55" t="s">
        <v>140</v>
      </c>
      <c r="B10" s="8">
        <f>'JB02'!C267</f>
        <v>4691</v>
      </c>
      <c r="C10" s="55" t="s">
        <v>141</v>
      </c>
      <c r="D10" s="9">
        <v>41424</v>
      </c>
    </row>
    <row r="11" ht="17.25" customHeight="1" spans="1:4">
      <c r="A11" s="55" t="s">
        <v>142</v>
      </c>
      <c r="B11" s="8">
        <f>'JB02'!C283</f>
        <v>6057</v>
      </c>
      <c r="C11" s="55" t="s">
        <v>143</v>
      </c>
      <c r="D11" s="9">
        <v>3796</v>
      </c>
    </row>
    <row r="12" ht="17.25" customHeight="1" spans="1:4">
      <c r="A12" s="55" t="s">
        <v>144</v>
      </c>
      <c r="B12" s="8">
        <f>'JB02'!C292</f>
        <v>620</v>
      </c>
      <c r="C12" s="55" t="s">
        <v>145</v>
      </c>
      <c r="D12" s="9">
        <v>118254</v>
      </c>
    </row>
    <row r="13" ht="17.25" customHeight="1" spans="1:4">
      <c r="A13" s="55" t="s">
        <v>146</v>
      </c>
      <c r="B13" s="8">
        <f>'JB02'!C298</f>
        <v>3278</v>
      </c>
      <c r="C13" s="55" t="s">
        <v>147</v>
      </c>
      <c r="D13" s="9">
        <v>30980</v>
      </c>
    </row>
    <row r="14" ht="17.25" customHeight="1" spans="1:4">
      <c r="A14" s="55" t="s">
        <v>148</v>
      </c>
      <c r="B14" s="8">
        <f>'JB02'!C307</f>
        <v>4170</v>
      </c>
      <c r="C14" s="55" t="s">
        <v>149</v>
      </c>
      <c r="D14" s="9">
        <v>8926</v>
      </c>
    </row>
    <row r="15" ht="17.25" customHeight="1" spans="1:4">
      <c r="A15" s="55" t="s">
        <v>150</v>
      </c>
      <c r="B15" s="8">
        <f>'JB02'!C316</f>
        <v>1788</v>
      </c>
      <c r="C15" s="55" t="s">
        <v>151</v>
      </c>
      <c r="D15" s="9">
        <v>34061</v>
      </c>
    </row>
    <row r="16" ht="17.25" customHeight="1" spans="1:4">
      <c r="A16" s="55" t="s">
        <v>152</v>
      </c>
      <c r="B16" s="8">
        <f>'JB02'!C337</f>
        <v>14019</v>
      </c>
      <c r="C16" s="55" t="s">
        <v>153</v>
      </c>
      <c r="D16" s="9">
        <v>118089</v>
      </c>
    </row>
    <row r="17" ht="17.25" customHeight="1" spans="1:4">
      <c r="A17" s="55" t="s">
        <v>154</v>
      </c>
      <c r="B17" s="8">
        <f>'JB02'!C341</f>
        <v>6649</v>
      </c>
      <c r="C17" s="55" t="s">
        <v>155</v>
      </c>
      <c r="D17" s="9">
        <v>16145</v>
      </c>
    </row>
    <row r="18" ht="17.25" customHeight="1" spans="1:4">
      <c r="A18" s="55" t="s">
        <v>156</v>
      </c>
      <c r="B18" s="8">
        <f>'JB02'!C344</f>
        <v>0</v>
      </c>
      <c r="C18" s="55" t="s">
        <v>157</v>
      </c>
      <c r="D18" s="9">
        <v>2681</v>
      </c>
    </row>
    <row r="19" ht="17.25" customHeight="1" spans="1:4">
      <c r="A19" s="55" t="s">
        <v>158</v>
      </c>
      <c r="B19" s="8">
        <f>'JB02'!C347</f>
        <v>79</v>
      </c>
      <c r="C19" s="55" t="s">
        <v>159</v>
      </c>
      <c r="D19" s="9">
        <v>3492</v>
      </c>
    </row>
    <row r="20" ht="17.25" customHeight="1" spans="1:4">
      <c r="A20" s="55" t="s">
        <v>160</v>
      </c>
      <c r="B20" s="8">
        <f>'JB02'!C350+'JB02'!C45+'JB02'!C319+'JB02'!C322+'JB02'!C325</f>
        <v>0</v>
      </c>
      <c r="C20" s="55" t="s">
        <v>161</v>
      </c>
      <c r="D20" s="9">
        <v>241</v>
      </c>
    </row>
    <row r="21" ht="17.25" customHeight="1" spans="1:4">
      <c r="A21" s="55" t="s">
        <v>162</v>
      </c>
      <c r="B21" s="8">
        <f>'JB02'!C353</f>
        <v>81241</v>
      </c>
      <c r="C21" s="55" t="s">
        <v>163</v>
      </c>
      <c r="D21" s="9"/>
    </row>
    <row r="22" ht="17.25" customHeight="1" spans="1:4">
      <c r="A22" s="55" t="s">
        <v>164</v>
      </c>
      <c r="B22" s="8">
        <f>'JB02'!C354</f>
        <v>5151</v>
      </c>
      <c r="C22" s="55" t="s">
        <v>165</v>
      </c>
      <c r="D22" s="9">
        <v>7436</v>
      </c>
    </row>
    <row r="23" ht="17.25" customHeight="1" spans="1:4">
      <c r="A23" s="55" t="s">
        <v>166</v>
      </c>
      <c r="B23" s="8">
        <f>'JB02'!C382</f>
        <v>4850</v>
      </c>
      <c r="C23" s="55" t="s">
        <v>167</v>
      </c>
      <c r="D23" s="9">
        <v>16342</v>
      </c>
    </row>
    <row r="24" ht="17.25" customHeight="1" spans="1:4">
      <c r="A24" s="55" t="s">
        <v>168</v>
      </c>
      <c r="B24" s="8">
        <f>'JB02'!C576</f>
        <v>21496</v>
      </c>
      <c r="C24" s="55" t="s">
        <v>169</v>
      </c>
      <c r="D24" s="9">
        <v>6183</v>
      </c>
    </row>
    <row r="25" ht="15.75" customHeight="1" spans="1:4">
      <c r="A25" s="55" t="s">
        <v>170</v>
      </c>
      <c r="B25" s="8">
        <f>'JB02'!C616</f>
        <v>0</v>
      </c>
      <c r="C25" s="55" t="s">
        <v>171</v>
      </c>
      <c r="D25" s="9">
        <v>3558</v>
      </c>
    </row>
    <row r="26" ht="17.25" customHeight="1" spans="1:4">
      <c r="A26" s="55" t="s">
        <v>172</v>
      </c>
      <c r="B26" s="8">
        <f>'JB02'!C635</f>
        <v>45617</v>
      </c>
      <c r="C26" s="55" t="s">
        <v>173</v>
      </c>
      <c r="D26" s="9">
        <v>772</v>
      </c>
    </row>
    <row r="27" ht="17.25" customHeight="1" spans="1:4">
      <c r="A27" s="55" t="s">
        <v>174</v>
      </c>
      <c r="B27" s="8">
        <f>'JB02'!C686+'JB02'!C689+'JB02'!C695</f>
        <v>4127</v>
      </c>
      <c r="C27" s="55" t="s">
        <v>175</v>
      </c>
      <c r="D27" s="9">
        <v>11858</v>
      </c>
    </row>
    <row r="28" ht="17.25" customHeight="1" spans="1:4">
      <c r="A28" s="66"/>
      <c r="B28" s="56"/>
      <c r="C28" s="55" t="s">
        <v>176</v>
      </c>
      <c r="D28" s="9">
        <v>11848</v>
      </c>
    </row>
    <row r="29" ht="17.25" customHeight="1" spans="1:4">
      <c r="A29" s="55"/>
      <c r="B29" s="11"/>
      <c r="C29" s="55" t="s">
        <v>177</v>
      </c>
      <c r="D29" s="9"/>
    </row>
    <row r="30" ht="17.25" customHeight="1" spans="1:4">
      <c r="A30" s="29" t="s">
        <v>178</v>
      </c>
      <c r="B30" s="8">
        <f>'JB02'!C5</f>
        <v>162044</v>
      </c>
      <c r="C30" s="29" t="s">
        <v>179</v>
      </c>
      <c r="D30" s="8">
        <f>SUM(D5:D27,D29)</f>
        <v>590936</v>
      </c>
    </row>
  </sheetData>
  <sheetProtection autoFilter="0" objects="1"/>
  <mergeCells count="1">
    <mergeCell ref="A1:D1"/>
  </mergeCells>
  <dataValidations count="1">
    <dataValidation type="decimal" operator="between" allowBlank="1" showInputMessage="1" showErrorMessage="1" sqref="B30 B5:B27 D5:D30">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703"/>
  <sheetViews>
    <sheetView showGridLines="0" showZeros="0" workbookViewId="0">
      <selection activeCell="C14" sqref="C14"/>
    </sheetView>
  </sheetViews>
  <sheetFormatPr defaultColWidth="13.85" defaultRowHeight="15.55" customHeight="1" outlineLevelCol="2"/>
  <cols>
    <col min="1" max="1" width="13.425" style="42" customWidth="1"/>
    <col min="2" max="2" width="79" style="42" customWidth="1"/>
    <col min="3" max="3" width="26.2833333333333" style="42" customWidth="1"/>
  </cols>
  <sheetData>
    <row r="1" ht="42.75" customHeight="1" spans="1:3">
      <c r="A1" s="1" t="str">
        <f>'##BASEINFO'!$B$2&amp;"度"&amp;'##BASEINFO'!$B$7&amp;"一般公共预算收入明细表"</f>
        <v>2024年度沅江市一般公共预算收入明细表</v>
      </c>
      <c r="B1" s="1"/>
      <c r="C1" s="1"/>
    </row>
    <row r="2" ht="17.25" customHeight="1" spans="1:3">
      <c r="A2" s="44"/>
      <c r="B2" s="44"/>
      <c r="C2" s="25" t="s">
        <v>180</v>
      </c>
    </row>
    <row r="3" ht="17.25" customHeight="1" spans="1:3">
      <c r="A3" s="44"/>
      <c r="B3" s="44"/>
      <c r="C3" s="25" t="str">
        <f>"单位："&amp;'##BASEINFO'!$B$19</f>
        <v>单位：万元</v>
      </c>
    </row>
    <row r="4" ht="17.25" customHeight="1" spans="1:3">
      <c r="A4" s="7" t="s">
        <v>181</v>
      </c>
      <c r="B4" s="7" t="s">
        <v>182</v>
      </c>
      <c r="C4" s="7" t="s">
        <v>129</v>
      </c>
    </row>
    <row r="5" ht="17.25" customHeight="1" spans="1:3">
      <c r="A5" s="63"/>
      <c r="B5" s="63" t="s">
        <v>183</v>
      </c>
      <c r="C5" s="8">
        <f>C6+C353</f>
        <v>162044</v>
      </c>
    </row>
    <row r="6" ht="17.25" customHeight="1" spans="1:3">
      <c r="A6" s="59">
        <v>101</v>
      </c>
      <c r="B6" s="60" t="s">
        <v>184</v>
      </c>
      <c r="C6" s="8">
        <f>SUM(C7,C45,C65,C190,C255,C262,C267,C283,C292,C298,C307,C316,C319,C322,C325,C337,C341,C344,C347,C350)</f>
        <v>80803</v>
      </c>
    </row>
    <row r="7" ht="17.25" customHeight="1" spans="1:3">
      <c r="A7" s="59">
        <v>10101</v>
      </c>
      <c r="B7" s="60" t="s">
        <v>185</v>
      </c>
      <c r="C7" s="8">
        <f>SUM(C8,C38,C42)</f>
        <v>26850</v>
      </c>
    </row>
    <row r="8" ht="17.25" customHeight="1" spans="1:3">
      <c r="A8" s="59">
        <v>1010101</v>
      </c>
      <c r="B8" s="60" t="s">
        <v>186</v>
      </c>
      <c r="C8" s="8">
        <f>SUM(C9:C37)</f>
        <v>26850</v>
      </c>
    </row>
    <row r="9" ht="17.25" customHeight="1" spans="1:3">
      <c r="A9" s="59">
        <v>101010101</v>
      </c>
      <c r="B9" s="61" t="s">
        <v>187</v>
      </c>
      <c r="C9" s="9">
        <v>1927</v>
      </c>
    </row>
    <row r="10" ht="17.25" customHeight="1" spans="1:3">
      <c r="A10" s="59">
        <v>101010102</v>
      </c>
      <c r="B10" s="61" t="s">
        <v>188</v>
      </c>
      <c r="C10" s="9">
        <v>2</v>
      </c>
    </row>
    <row r="11" ht="17.25" customHeight="1" spans="1:3">
      <c r="A11" s="59">
        <v>101010103</v>
      </c>
      <c r="B11" s="61" t="s">
        <v>189</v>
      </c>
      <c r="C11" s="9">
        <v>18945</v>
      </c>
    </row>
    <row r="12" ht="17.25" customHeight="1" spans="1:3">
      <c r="A12" s="59">
        <v>101010104</v>
      </c>
      <c r="B12" s="61" t="s">
        <v>190</v>
      </c>
      <c r="C12" s="9"/>
    </row>
    <row r="13" ht="17.25" customHeight="1" spans="1:3">
      <c r="A13" s="59">
        <v>101010105</v>
      </c>
      <c r="B13" s="61" t="s">
        <v>191</v>
      </c>
      <c r="C13" s="9">
        <v>96</v>
      </c>
    </row>
    <row r="14" ht="17.25" customHeight="1" spans="1:3">
      <c r="A14" s="59">
        <v>101010106</v>
      </c>
      <c r="B14" s="61" t="s">
        <v>192</v>
      </c>
      <c r="C14" s="9">
        <v>7294</v>
      </c>
    </row>
    <row r="15" ht="17.25" customHeight="1" spans="1:3">
      <c r="A15" s="59">
        <v>101010117</v>
      </c>
      <c r="B15" s="61" t="s">
        <v>193</v>
      </c>
      <c r="C15" s="9"/>
    </row>
    <row r="16" ht="17.25" customHeight="1" spans="1:3">
      <c r="A16" s="59">
        <v>101010118</v>
      </c>
      <c r="B16" s="61" t="s">
        <v>194</v>
      </c>
      <c r="C16" s="9"/>
    </row>
    <row r="17" ht="17.25" customHeight="1" spans="1:3">
      <c r="A17" s="59">
        <v>101010119</v>
      </c>
      <c r="B17" s="61" t="s">
        <v>195</v>
      </c>
      <c r="C17" s="9">
        <v>356</v>
      </c>
    </row>
    <row r="18" ht="17.25" customHeight="1" spans="1:3">
      <c r="A18" s="59">
        <v>101010120</v>
      </c>
      <c r="B18" s="61" t="s">
        <v>196</v>
      </c>
      <c r="C18" s="9">
        <v>94</v>
      </c>
    </row>
    <row r="19" ht="17.25" customHeight="1" spans="1:3">
      <c r="A19" s="59">
        <v>101010121</v>
      </c>
      <c r="B19" s="61" t="s">
        <v>197</v>
      </c>
      <c r="C19" s="9"/>
    </row>
    <row r="20" ht="17.25" customHeight="1" spans="1:3">
      <c r="A20" s="59">
        <v>101010122</v>
      </c>
      <c r="B20" s="61" t="s">
        <v>198</v>
      </c>
      <c r="C20" s="9"/>
    </row>
    <row r="21" ht="17.25" customHeight="1" spans="1:3">
      <c r="A21" s="59">
        <v>101010125</v>
      </c>
      <c r="B21" s="61" t="s">
        <v>199</v>
      </c>
      <c r="C21" s="9"/>
    </row>
    <row r="22" ht="17.25" customHeight="1" spans="1:3">
      <c r="A22" s="59">
        <v>101010127</v>
      </c>
      <c r="B22" s="61" t="s">
        <v>200</v>
      </c>
      <c r="C22" s="9"/>
    </row>
    <row r="23" ht="17.25" customHeight="1" spans="1:3">
      <c r="A23" s="59">
        <v>101010129</v>
      </c>
      <c r="B23" s="61" t="s">
        <v>201</v>
      </c>
      <c r="C23" s="9">
        <v>-46</v>
      </c>
    </row>
    <row r="24" ht="17.25" customHeight="1" spans="1:3">
      <c r="A24" s="59">
        <v>101010131</v>
      </c>
      <c r="B24" s="61" t="s">
        <v>202</v>
      </c>
      <c r="C24" s="9"/>
    </row>
    <row r="25" ht="17.25" customHeight="1" spans="1:3">
      <c r="A25" s="59">
        <v>101010132</v>
      </c>
      <c r="B25" s="61" t="s">
        <v>203</v>
      </c>
      <c r="C25" s="9"/>
    </row>
    <row r="26" ht="17.25" customHeight="1" spans="1:3">
      <c r="A26" s="59">
        <v>101010133</v>
      </c>
      <c r="B26" s="61" t="s">
        <v>204</v>
      </c>
      <c r="C26" s="9"/>
    </row>
    <row r="27" ht="17.25" customHeight="1" spans="1:3">
      <c r="A27" s="59">
        <v>101010134</v>
      </c>
      <c r="B27" s="61" t="s">
        <v>205</v>
      </c>
      <c r="C27" s="9"/>
    </row>
    <row r="28" ht="17.25" customHeight="1" spans="1:3">
      <c r="A28" s="59">
        <v>101010135</v>
      </c>
      <c r="B28" s="61" t="s">
        <v>206</v>
      </c>
      <c r="C28" s="9"/>
    </row>
    <row r="29" ht="17.25" customHeight="1" spans="1:3">
      <c r="A29" s="59">
        <v>101010136</v>
      </c>
      <c r="B29" s="61" t="s">
        <v>207</v>
      </c>
      <c r="C29" s="9">
        <v>-886</v>
      </c>
    </row>
    <row r="30" ht="17.25" customHeight="1" spans="1:3">
      <c r="A30" s="59">
        <v>101010137</v>
      </c>
      <c r="B30" s="61" t="s">
        <v>208</v>
      </c>
      <c r="C30" s="9"/>
    </row>
    <row r="31" ht="17.25" customHeight="1" spans="1:3">
      <c r="A31" s="59">
        <v>101010138</v>
      </c>
      <c r="B31" s="61" t="s">
        <v>209</v>
      </c>
      <c r="C31" s="9">
        <v>-1265</v>
      </c>
    </row>
    <row r="32" ht="17.25" customHeight="1" spans="1:3">
      <c r="A32" s="59">
        <v>101010150</v>
      </c>
      <c r="B32" s="61" t="s">
        <v>210</v>
      </c>
      <c r="C32" s="9"/>
    </row>
    <row r="33" ht="17.25" customHeight="1" spans="1:3">
      <c r="A33" s="59">
        <v>101010151</v>
      </c>
      <c r="B33" s="61" t="s">
        <v>211</v>
      </c>
      <c r="C33" s="9">
        <v>333</v>
      </c>
    </row>
    <row r="34" ht="17.25" customHeight="1" spans="1:3">
      <c r="A34" s="59">
        <v>101010152</v>
      </c>
      <c r="B34" s="61" t="s">
        <v>212</v>
      </c>
      <c r="C34" s="9"/>
    </row>
    <row r="35" ht="17.25" customHeight="1" spans="1:3">
      <c r="A35" s="59">
        <v>101010153</v>
      </c>
      <c r="B35" s="61" t="s">
        <v>213</v>
      </c>
      <c r="C35" s="9"/>
    </row>
    <row r="36" ht="17.25" customHeight="1" spans="1:3">
      <c r="A36" s="59">
        <v>101010154</v>
      </c>
      <c r="B36" s="61" t="s">
        <v>214</v>
      </c>
      <c r="C36" s="9"/>
    </row>
    <row r="37" ht="17.25" customHeight="1" spans="1:3">
      <c r="A37" s="59">
        <v>101010155</v>
      </c>
      <c r="B37" s="61" t="s">
        <v>215</v>
      </c>
      <c r="C37" s="9"/>
    </row>
    <row r="38" ht="17.25" customHeight="1" spans="1:3">
      <c r="A38" s="59">
        <v>1010102</v>
      </c>
      <c r="B38" s="60" t="s">
        <v>216</v>
      </c>
      <c r="C38" s="8">
        <f>SUM(C39:C41)</f>
        <v>0</v>
      </c>
    </row>
    <row r="39" ht="17.25" customHeight="1" spans="1:3">
      <c r="A39" s="59">
        <v>101010201</v>
      </c>
      <c r="B39" s="61" t="s">
        <v>217</v>
      </c>
      <c r="C39" s="9"/>
    </row>
    <row r="40" ht="17.25" customHeight="1" spans="1:3">
      <c r="A40" s="59">
        <v>101010220</v>
      </c>
      <c r="B40" s="61" t="s">
        <v>218</v>
      </c>
      <c r="C40" s="9"/>
    </row>
    <row r="41" ht="17.25" customHeight="1" spans="1:3">
      <c r="A41" s="59">
        <v>101010221</v>
      </c>
      <c r="B41" s="61" t="s">
        <v>219</v>
      </c>
      <c r="C41" s="9"/>
    </row>
    <row r="42" ht="17.25" customHeight="1" spans="1:3">
      <c r="A42" s="59">
        <v>1010103</v>
      </c>
      <c r="B42" s="60" t="s">
        <v>220</v>
      </c>
      <c r="C42" s="8">
        <f>SUM(C43:C44)</f>
        <v>0</v>
      </c>
    </row>
    <row r="43" ht="17.25" customHeight="1" spans="1:3">
      <c r="A43" s="59">
        <v>101010301</v>
      </c>
      <c r="B43" s="61" t="s">
        <v>221</v>
      </c>
      <c r="C43" s="9"/>
    </row>
    <row r="44" ht="17.25" customHeight="1" spans="1:3">
      <c r="A44" s="59">
        <v>101010302</v>
      </c>
      <c r="B44" s="61" t="s">
        <v>222</v>
      </c>
      <c r="C44" s="9"/>
    </row>
    <row r="45" ht="17.25" customHeight="1" spans="1:3">
      <c r="A45" s="59">
        <v>10102</v>
      </c>
      <c r="B45" s="60" t="s">
        <v>223</v>
      </c>
      <c r="C45" s="8">
        <f>SUM(C46,C58,C64)</f>
        <v>0</v>
      </c>
    </row>
    <row r="46" ht="17.25" customHeight="1" spans="1:3">
      <c r="A46" s="59">
        <v>1010201</v>
      </c>
      <c r="B46" s="60" t="s">
        <v>224</v>
      </c>
      <c r="C46" s="8">
        <f>SUM(C47:C57)</f>
        <v>0</v>
      </c>
    </row>
    <row r="47" ht="17.25" customHeight="1" spans="1:3">
      <c r="A47" s="59">
        <v>101020101</v>
      </c>
      <c r="B47" s="61" t="s">
        <v>225</v>
      </c>
      <c r="C47" s="9"/>
    </row>
    <row r="48" ht="17.25" customHeight="1" spans="1:3">
      <c r="A48" s="59">
        <v>101020102</v>
      </c>
      <c r="B48" s="61" t="s">
        <v>226</v>
      </c>
      <c r="C48" s="9"/>
    </row>
    <row r="49" ht="17.25" customHeight="1" spans="1:3">
      <c r="A49" s="59">
        <v>101020103</v>
      </c>
      <c r="B49" s="61" t="s">
        <v>227</v>
      </c>
      <c r="C49" s="9"/>
    </row>
    <row r="50" ht="17.25" customHeight="1" spans="1:3">
      <c r="A50" s="59">
        <v>101020104</v>
      </c>
      <c r="B50" s="61" t="s">
        <v>228</v>
      </c>
      <c r="C50" s="9"/>
    </row>
    <row r="51" ht="17.25" customHeight="1" spans="1:3">
      <c r="A51" s="59">
        <v>101020105</v>
      </c>
      <c r="B51" s="61" t="s">
        <v>229</v>
      </c>
      <c r="C51" s="9"/>
    </row>
    <row r="52" ht="17.25" customHeight="1" spans="1:3">
      <c r="A52" s="59">
        <v>101020106</v>
      </c>
      <c r="B52" s="61" t="s">
        <v>230</v>
      </c>
      <c r="C52" s="9"/>
    </row>
    <row r="53" ht="17.25" customHeight="1" spans="1:3">
      <c r="A53" s="59">
        <v>101020107</v>
      </c>
      <c r="B53" s="61" t="s">
        <v>231</v>
      </c>
      <c r="C53" s="9"/>
    </row>
    <row r="54" ht="17.25" customHeight="1" spans="1:3">
      <c r="A54" s="59">
        <v>101020119</v>
      </c>
      <c r="B54" s="61" t="s">
        <v>232</v>
      </c>
      <c r="C54" s="9"/>
    </row>
    <row r="55" ht="17.25" customHeight="1" spans="1:3">
      <c r="A55" s="59">
        <v>101020120</v>
      </c>
      <c r="B55" s="61" t="s">
        <v>233</v>
      </c>
      <c r="C55" s="9"/>
    </row>
    <row r="56" ht="17.25" customHeight="1" spans="1:3">
      <c r="A56" s="59">
        <v>101020121</v>
      </c>
      <c r="B56" s="61" t="s">
        <v>234</v>
      </c>
      <c r="C56" s="9"/>
    </row>
    <row r="57" ht="17.25" customHeight="1" spans="1:3">
      <c r="A57" s="59">
        <v>101020129</v>
      </c>
      <c r="B57" s="61" t="s">
        <v>235</v>
      </c>
      <c r="C57" s="9"/>
    </row>
    <row r="58" ht="17.25" customHeight="1" spans="1:3">
      <c r="A58" s="59">
        <v>1010202</v>
      </c>
      <c r="B58" s="60" t="s">
        <v>236</v>
      </c>
      <c r="C58" s="8">
        <f>SUM(C59:C63)</f>
        <v>0</v>
      </c>
    </row>
    <row r="59" ht="17.25" customHeight="1" spans="1:3">
      <c r="A59" s="59">
        <v>101020202</v>
      </c>
      <c r="B59" s="61" t="s">
        <v>237</v>
      </c>
      <c r="C59" s="9"/>
    </row>
    <row r="60" ht="17.25" customHeight="1" spans="1:3">
      <c r="A60" s="59">
        <v>101020209</v>
      </c>
      <c r="B60" s="61" t="s">
        <v>238</v>
      </c>
      <c r="C60" s="9"/>
    </row>
    <row r="61" ht="17.25" customHeight="1" spans="1:3">
      <c r="A61" s="59">
        <v>101020220</v>
      </c>
      <c r="B61" s="61" t="s">
        <v>239</v>
      </c>
      <c r="C61" s="9"/>
    </row>
    <row r="62" ht="17.25" customHeight="1" spans="1:3">
      <c r="A62" s="59">
        <v>101020221</v>
      </c>
      <c r="B62" s="61" t="s">
        <v>240</v>
      </c>
      <c r="C62" s="9"/>
    </row>
    <row r="63" ht="17.25" customHeight="1" spans="1:3">
      <c r="A63" s="59">
        <v>101020229</v>
      </c>
      <c r="B63" s="61" t="s">
        <v>241</v>
      </c>
      <c r="C63" s="9"/>
    </row>
    <row r="64" ht="17.25" customHeight="1" spans="1:3">
      <c r="A64" s="59">
        <v>1010203</v>
      </c>
      <c r="B64" s="60" t="s">
        <v>242</v>
      </c>
      <c r="C64" s="9"/>
    </row>
    <row r="65" ht="17.25" customHeight="1" spans="1:3">
      <c r="A65" s="59">
        <v>10104</v>
      </c>
      <c r="B65" s="60" t="s">
        <v>243</v>
      </c>
      <c r="C65" s="8">
        <f>SUM(C66:C82,C86:C91,C95,C100:C101,C105:C111,C128:C129,C132:C134,C139,C144,C149,C154,C159,C164,C169,C174,C179,C184,C188,C189)</f>
        <v>3125</v>
      </c>
    </row>
    <row r="66" ht="17.25" customHeight="1" spans="1:3">
      <c r="A66" s="59">
        <v>1010401</v>
      </c>
      <c r="B66" s="60" t="s">
        <v>244</v>
      </c>
      <c r="C66" s="9"/>
    </row>
    <row r="67" ht="17.25" customHeight="1" spans="1:3">
      <c r="A67" s="59">
        <v>1010402</v>
      </c>
      <c r="B67" s="60" t="s">
        <v>245</v>
      </c>
      <c r="C67" s="9"/>
    </row>
    <row r="68" ht="17.25" customHeight="1" spans="1:3">
      <c r="A68" s="59">
        <v>1010403</v>
      </c>
      <c r="B68" s="60" t="s">
        <v>246</v>
      </c>
      <c r="C68" s="9"/>
    </row>
    <row r="69" ht="17.25" customHeight="1" spans="1:3">
      <c r="A69" s="59">
        <v>1010404</v>
      </c>
      <c r="B69" s="60" t="s">
        <v>247</v>
      </c>
      <c r="C69" s="9"/>
    </row>
    <row r="70" ht="17.25" customHeight="1" spans="1:3">
      <c r="A70" s="59">
        <v>1010405</v>
      </c>
      <c r="B70" s="60" t="s">
        <v>248</v>
      </c>
      <c r="C70" s="9"/>
    </row>
    <row r="71" ht="17.25" customHeight="1" spans="1:3">
      <c r="A71" s="59">
        <v>1010406</v>
      </c>
      <c r="B71" s="60" t="s">
        <v>249</v>
      </c>
      <c r="C71" s="9"/>
    </row>
    <row r="72" ht="17.25" customHeight="1" spans="1:3">
      <c r="A72" s="59">
        <v>1010407</v>
      </c>
      <c r="B72" s="60" t="s">
        <v>250</v>
      </c>
      <c r="C72" s="9"/>
    </row>
    <row r="73" ht="17.25" customHeight="1" spans="1:3">
      <c r="A73" s="59">
        <v>1010408</v>
      </c>
      <c r="B73" s="60" t="s">
        <v>251</v>
      </c>
      <c r="C73" s="9"/>
    </row>
    <row r="74" ht="17.25" customHeight="1" spans="1:3">
      <c r="A74" s="59">
        <v>1010409</v>
      </c>
      <c r="B74" s="60" t="s">
        <v>252</v>
      </c>
      <c r="C74" s="9"/>
    </row>
    <row r="75" ht="17.25" customHeight="1" spans="1:3">
      <c r="A75" s="59">
        <v>1010410</v>
      </c>
      <c r="B75" s="60" t="s">
        <v>253</v>
      </c>
      <c r="C75" s="9"/>
    </row>
    <row r="76" ht="17.25" customHeight="1" spans="1:3">
      <c r="A76" s="59">
        <v>1010411</v>
      </c>
      <c r="B76" s="60" t="s">
        <v>254</v>
      </c>
      <c r="C76" s="9"/>
    </row>
    <row r="77" ht="17.25" customHeight="1" spans="1:3">
      <c r="A77" s="59">
        <v>1010412</v>
      </c>
      <c r="B77" s="60" t="s">
        <v>255</v>
      </c>
      <c r="C77" s="9"/>
    </row>
    <row r="78" ht="17.25" customHeight="1" spans="1:3">
      <c r="A78" s="59">
        <v>1010413</v>
      </c>
      <c r="B78" s="60" t="s">
        <v>256</v>
      </c>
      <c r="C78" s="9"/>
    </row>
    <row r="79" ht="17.25" customHeight="1" spans="1:3">
      <c r="A79" s="59">
        <v>1010414</v>
      </c>
      <c r="B79" s="60" t="s">
        <v>257</v>
      </c>
      <c r="C79" s="9"/>
    </row>
    <row r="80" ht="17.25" customHeight="1" spans="1:3">
      <c r="A80" s="59">
        <v>1010415</v>
      </c>
      <c r="B80" s="60" t="s">
        <v>258</v>
      </c>
      <c r="C80" s="9"/>
    </row>
    <row r="81" ht="17.25" customHeight="1" spans="1:3">
      <c r="A81" s="59">
        <v>1010416</v>
      </c>
      <c r="B81" s="60" t="s">
        <v>259</v>
      </c>
      <c r="C81" s="9"/>
    </row>
    <row r="82" ht="17.25" customHeight="1" spans="1:3">
      <c r="A82" s="59">
        <v>1010417</v>
      </c>
      <c r="B82" s="60" t="s">
        <v>260</v>
      </c>
      <c r="C82" s="8">
        <f>SUM(C83:C85)</f>
        <v>0</v>
      </c>
    </row>
    <row r="83" ht="17.25" customHeight="1" spans="1:3">
      <c r="A83" s="59">
        <v>101041701</v>
      </c>
      <c r="B83" s="61" t="s">
        <v>261</v>
      </c>
      <c r="C83" s="9"/>
    </row>
    <row r="84" ht="17.25" customHeight="1" spans="1:3">
      <c r="A84" s="59">
        <v>101041702</v>
      </c>
      <c r="B84" s="61" t="s">
        <v>262</v>
      </c>
      <c r="C84" s="9"/>
    </row>
    <row r="85" ht="17.25" customHeight="1" spans="1:3">
      <c r="A85" s="59">
        <v>101041709</v>
      </c>
      <c r="B85" s="61" t="s">
        <v>263</v>
      </c>
      <c r="C85" s="9"/>
    </row>
    <row r="86" ht="17.25" customHeight="1" spans="1:3">
      <c r="A86" s="59">
        <v>1010418</v>
      </c>
      <c r="B86" s="60" t="s">
        <v>264</v>
      </c>
      <c r="C86" s="9"/>
    </row>
    <row r="87" ht="17.25" customHeight="1" spans="1:3">
      <c r="A87" s="59">
        <v>1010419</v>
      </c>
      <c r="B87" s="60" t="s">
        <v>265</v>
      </c>
      <c r="C87" s="9"/>
    </row>
    <row r="88" ht="17.25" customHeight="1" spans="1:3">
      <c r="A88" s="59">
        <v>1010420</v>
      </c>
      <c r="B88" s="60" t="s">
        <v>266</v>
      </c>
      <c r="C88" s="9"/>
    </row>
    <row r="89" ht="17.25" customHeight="1" spans="1:3">
      <c r="A89" s="59">
        <v>1010421</v>
      </c>
      <c r="B89" s="60" t="s">
        <v>267</v>
      </c>
      <c r="C89" s="9"/>
    </row>
    <row r="90" ht="17.25" customHeight="1" spans="1:3">
      <c r="A90" s="59">
        <v>1010422</v>
      </c>
      <c r="B90" s="60" t="s">
        <v>268</v>
      </c>
      <c r="C90" s="9"/>
    </row>
    <row r="91" ht="17.25" customHeight="1" spans="1:3">
      <c r="A91" s="59">
        <v>1010423</v>
      </c>
      <c r="B91" s="60" t="s">
        <v>269</v>
      </c>
      <c r="C91" s="8">
        <f>SUM(C92:C94)</f>
        <v>0</v>
      </c>
    </row>
    <row r="92" ht="17.25" customHeight="1" spans="1:3">
      <c r="A92" s="59">
        <v>101042303</v>
      </c>
      <c r="B92" s="61" t="s">
        <v>270</v>
      </c>
      <c r="C92" s="9"/>
    </row>
    <row r="93" ht="17.25" customHeight="1" spans="1:3">
      <c r="A93" s="59">
        <v>101042304</v>
      </c>
      <c r="B93" s="61" t="s">
        <v>271</v>
      </c>
      <c r="C93" s="9"/>
    </row>
    <row r="94" ht="17.25" customHeight="1" spans="1:3">
      <c r="A94" s="59">
        <v>101042309</v>
      </c>
      <c r="B94" s="61" t="s">
        <v>272</v>
      </c>
      <c r="C94" s="9"/>
    </row>
    <row r="95" ht="17.25" customHeight="1" spans="1:3">
      <c r="A95" s="59">
        <v>1010424</v>
      </c>
      <c r="B95" s="60" t="s">
        <v>273</v>
      </c>
      <c r="C95" s="8">
        <f>SUM(C96:C99)</f>
        <v>0</v>
      </c>
    </row>
    <row r="96" ht="17.25" customHeight="1" spans="1:3">
      <c r="A96" s="59">
        <v>101042402</v>
      </c>
      <c r="B96" s="61" t="s">
        <v>274</v>
      </c>
      <c r="C96" s="9"/>
    </row>
    <row r="97" ht="17.25" customHeight="1" spans="1:3">
      <c r="A97" s="59">
        <v>101042403</v>
      </c>
      <c r="B97" s="61" t="s">
        <v>275</v>
      </c>
      <c r="C97" s="9"/>
    </row>
    <row r="98" ht="17.25" customHeight="1" spans="1:3">
      <c r="A98" s="59">
        <v>101042404</v>
      </c>
      <c r="B98" s="61" t="s">
        <v>276</v>
      </c>
      <c r="C98" s="9"/>
    </row>
    <row r="99" ht="17.25" customHeight="1" spans="1:3">
      <c r="A99" s="59">
        <v>101042409</v>
      </c>
      <c r="B99" s="61" t="s">
        <v>277</v>
      </c>
      <c r="C99" s="9"/>
    </row>
    <row r="100" ht="17.25" customHeight="1" spans="1:3">
      <c r="A100" s="59">
        <v>1010425</v>
      </c>
      <c r="B100" s="60" t="s">
        <v>278</v>
      </c>
      <c r="C100" s="9"/>
    </row>
    <row r="101" ht="17.25" customHeight="1" spans="1:3">
      <c r="A101" s="59">
        <v>1010426</v>
      </c>
      <c r="B101" s="60" t="s">
        <v>279</v>
      </c>
      <c r="C101" s="8">
        <f>SUM(C102:C104)</f>
        <v>0</v>
      </c>
    </row>
    <row r="102" ht="17.25" customHeight="1" spans="1:3">
      <c r="A102" s="59">
        <v>101042601</v>
      </c>
      <c r="B102" s="61" t="s">
        <v>280</v>
      </c>
      <c r="C102" s="9"/>
    </row>
    <row r="103" ht="17.25" customHeight="1" spans="1:3">
      <c r="A103" s="59">
        <v>101042602</v>
      </c>
      <c r="B103" s="61" t="s">
        <v>281</v>
      </c>
      <c r="C103" s="9"/>
    </row>
    <row r="104" ht="17.25" customHeight="1" spans="1:3">
      <c r="A104" s="59">
        <v>101042609</v>
      </c>
      <c r="B104" s="61" t="s">
        <v>282</v>
      </c>
      <c r="C104" s="9"/>
    </row>
    <row r="105" ht="17.25" customHeight="1" spans="1:3">
      <c r="A105" s="59">
        <v>1010427</v>
      </c>
      <c r="B105" s="60" t="s">
        <v>283</v>
      </c>
      <c r="C105" s="9"/>
    </row>
    <row r="106" ht="17.25" customHeight="1" spans="1:3">
      <c r="A106" s="59">
        <v>1010428</v>
      </c>
      <c r="B106" s="60" t="s">
        <v>284</v>
      </c>
      <c r="C106" s="9"/>
    </row>
    <row r="107" ht="17.25" customHeight="1" spans="1:3">
      <c r="A107" s="59">
        <v>1010429</v>
      </c>
      <c r="B107" s="60" t="s">
        <v>285</v>
      </c>
      <c r="C107" s="9"/>
    </row>
    <row r="108" ht="17.25" customHeight="1" spans="1:3">
      <c r="A108" s="59">
        <v>1010430</v>
      </c>
      <c r="B108" s="60" t="s">
        <v>286</v>
      </c>
      <c r="C108" s="9"/>
    </row>
    <row r="109" ht="17.25" customHeight="1" spans="1:3">
      <c r="A109" s="59">
        <v>1010431</v>
      </c>
      <c r="B109" s="60" t="s">
        <v>287</v>
      </c>
      <c r="C109" s="9"/>
    </row>
    <row r="110" ht="17.25" customHeight="1" spans="1:3">
      <c r="A110" s="59">
        <v>1010432</v>
      </c>
      <c r="B110" s="60" t="s">
        <v>288</v>
      </c>
      <c r="C110" s="9">
        <v>471</v>
      </c>
    </row>
    <row r="111" ht="17.25" customHeight="1" spans="1:3">
      <c r="A111" s="59">
        <v>1010433</v>
      </c>
      <c r="B111" s="60" t="s">
        <v>289</v>
      </c>
      <c r="C111" s="8">
        <f>SUM(C112:C127)</f>
        <v>997</v>
      </c>
    </row>
    <row r="112" ht="17.25" customHeight="1" spans="1:3">
      <c r="A112" s="59">
        <v>101043302</v>
      </c>
      <c r="B112" s="61" t="s">
        <v>290</v>
      </c>
      <c r="C112" s="9"/>
    </row>
    <row r="113" ht="17.25" customHeight="1" spans="1:3">
      <c r="A113" s="59">
        <v>101043303</v>
      </c>
      <c r="B113" s="61" t="s">
        <v>291</v>
      </c>
      <c r="C113" s="9"/>
    </row>
    <row r="114" ht="17.25" customHeight="1" spans="1:3">
      <c r="A114" s="59">
        <v>101043304</v>
      </c>
      <c r="B114" s="61" t="s">
        <v>292</v>
      </c>
      <c r="C114" s="9"/>
    </row>
    <row r="115" ht="17.25" customHeight="1" spans="1:3">
      <c r="A115" s="59">
        <v>101043308</v>
      </c>
      <c r="B115" s="61" t="s">
        <v>293</v>
      </c>
      <c r="C115" s="9"/>
    </row>
    <row r="116" ht="17.25" customHeight="1" spans="1:3">
      <c r="A116" s="59">
        <v>101043309</v>
      </c>
      <c r="B116" s="61" t="s">
        <v>294</v>
      </c>
      <c r="C116" s="9"/>
    </row>
    <row r="117" ht="17.25" customHeight="1" spans="1:3">
      <c r="A117" s="59">
        <v>101043310</v>
      </c>
      <c r="B117" s="61" t="s">
        <v>295</v>
      </c>
      <c r="C117" s="9"/>
    </row>
    <row r="118" ht="17.25" customHeight="1" spans="1:3">
      <c r="A118" s="59">
        <v>101043312</v>
      </c>
      <c r="B118" s="61" t="s">
        <v>296</v>
      </c>
      <c r="C118" s="9"/>
    </row>
    <row r="119" ht="17.25" customHeight="1" spans="1:3">
      <c r="A119" s="59">
        <v>101043313</v>
      </c>
      <c r="B119" s="61" t="s">
        <v>297</v>
      </c>
      <c r="C119" s="9"/>
    </row>
    <row r="120" ht="17.25" customHeight="1" spans="1:3">
      <c r="A120" s="59">
        <v>101043314</v>
      </c>
      <c r="B120" s="61" t="s">
        <v>298</v>
      </c>
      <c r="C120" s="9"/>
    </row>
    <row r="121" ht="17.25" customHeight="1" spans="1:3">
      <c r="A121" s="59">
        <v>101043315</v>
      </c>
      <c r="B121" s="61" t="s">
        <v>299</v>
      </c>
      <c r="C121" s="9"/>
    </row>
    <row r="122" ht="17.25" customHeight="1" spans="1:3">
      <c r="A122" s="59">
        <v>101043316</v>
      </c>
      <c r="B122" s="61" t="s">
        <v>300</v>
      </c>
      <c r="C122" s="9"/>
    </row>
    <row r="123" ht="17.25" customHeight="1" spans="1:3">
      <c r="A123" s="59">
        <v>101043317</v>
      </c>
      <c r="B123" s="61" t="s">
        <v>301</v>
      </c>
      <c r="C123" s="9"/>
    </row>
    <row r="124" ht="17.25" customHeight="1" spans="1:3">
      <c r="A124" s="59">
        <v>101043318</v>
      </c>
      <c r="B124" s="61" t="s">
        <v>302</v>
      </c>
      <c r="C124" s="9"/>
    </row>
    <row r="125" ht="17.25" customHeight="1" spans="1:3">
      <c r="A125" s="59">
        <v>101043319</v>
      </c>
      <c r="B125" s="61" t="s">
        <v>303</v>
      </c>
      <c r="C125" s="9"/>
    </row>
    <row r="126" ht="17.25" customHeight="1" spans="1:3">
      <c r="A126" s="59">
        <v>101043320</v>
      </c>
      <c r="B126" s="61" t="s">
        <v>304</v>
      </c>
      <c r="C126" s="9"/>
    </row>
    <row r="127" ht="17.25" customHeight="1" spans="1:3">
      <c r="A127" s="59">
        <v>101043399</v>
      </c>
      <c r="B127" s="61" t="s">
        <v>305</v>
      </c>
      <c r="C127" s="9">
        <v>997</v>
      </c>
    </row>
    <row r="128" ht="17.25" customHeight="1" spans="1:3">
      <c r="A128" s="59">
        <v>1010434</v>
      </c>
      <c r="B128" s="60" t="s">
        <v>306</v>
      </c>
      <c r="C128" s="9"/>
    </row>
    <row r="129" ht="17.25" customHeight="1" spans="1:3">
      <c r="A129" s="59">
        <v>1010435</v>
      </c>
      <c r="B129" s="60" t="s">
        <v>307</v>
      </c>
      <c r="C129" s="8">
        <f>SUM(C130:C131)</f>
        <v>27</v>
      </c>
    </row>
    <row r="130" ht="17.25" customHeight="1" spans="1:3">
      <c r="A130" s="59">
        <v>101043501</v>
      </c>
      <c r="B130" s="61" t="s">
        <v>308</v>
      </c>
      <c r="C130" s="9"/>
    </row>
    <row r="131" ht="17.25" customHeight="1" spans="1:3">
      <c r="A131" s="59">
        <v>101043509</v>
      </c>
      <c r="B131" s="61" t="s">
        <v>309</v>
      </c>
      <c r="C131" s="9">
        <v>27</v>
      </c>
    </row>
    <row r="132" ht="17.25" customHeight="1" spans="1:3">
      <c r="A132" s="59">
        <v>1010436</v>
      </c>
      <c r="B132" s="60" t="s">
        <v>310</v>
      </c>
      <c r="C132" s="9">
        <v>1604</v>
      </c>
    </row>
    <row r="133" ht="17.25" customHeight="1" spans="1:3">
      <c r="A133" s="59">
        <v>1010439</v>
      </c>
      <c r="B133" s="60" t="s">
        <v>311</v>
      </c>
      <c r="C133" s="9">
        <v>3</v>
      </c>
    </row>
    <row r="134" ht="17.25" customHeight="1" spans="1:3">
      <c r="A134" s="59">
        <v>1010440</v>
      </c>
      <c r="B134" s="60" t="s">
        <v>312</v>
      </c>
      <c r="C134" s="8">
        <f>SUM(C135:C138)</f>
        <v>15</v>
      </c>
    </row>
    <row r="135" ht="17.25" customHeight="1" spans="1:3">
      <c r="A135" s="59">
        <v>101044001</v>
      </c>
      <c r="B135" s="61" t="s">
        <v>313</v>
      </c>
      <c r="C135" s="9">
        <v>14</v>
      </c>
    </row>
    <row r="136" ht="17.25" customHeight="1" spans="1:3">
      <c r="A136" s="59">
        <v>101044002</v>
      </c>
      <c r="B136" s="61" t="s">
        <v>314</v>
      </c>
      <c r="C136" s="9"/>
    </row>
    <row r="137" ht="17.25" customHeight="1" spans="1:3">
      <c r="A137" s="59">
        <v>101044003</v>
      </c>
      <c r="B137" s="61" t="s">
        <v>315</v>
      </c>
      <c r="C137" s="9"/>
    </row>
    <row r="138" ht="17.25" customHeight="1" spans="1:3">
      <c r="A138" s="59">
        <v>101044099</v>
      </c>
      <c r="B138" s="61" t="s">
        <v>316</v>
      </c>
      <c r="C138" s="9">
        <v>1</v>
      </c>
    </row>
    <row r="139" ht="17.25" customHeight="1" spans="1:3">
      <c r="A139" s="59">
        <v>1010441</v>
      </c>
      <c r="B139" s="60" t="s">
        <v>317</v>
      </c>
      <c r="C139" s="8">
        <f>SUM(C140:C143)</f>
        <v>0</v>
      </c>
    </row>
    <row r="140" ht="17.25" customHeight="1" spans="1:3">
      <c r="A140" s="59">
        <v>101044101</v>
      </c>
      <c r="B140" s="61" t="s">
        <v>318</v>
      </c>
      <c r="C140" s="9"/>
    </row>
    <row r="141" ht="17.25" customHeight="1" spans="1:3">
      <c r="A141" s="59">
        <v>101044102</v>
      </c>
      <c r="B141" s="61" t="s">
        <v>319</v>
      </c>
      <c r="C141" s="9"/>
    </row>
    <row r="142" ht="17.25" customHeight="1" spans="1:3">
      <c r="A142" s="59">
        <v>101044103</v>
      </c>
      <c r="B142" s="61" t="s">
        <v>320</v>
      </c>
      <c r="C142" s="9"/>
    </row>
    <row r="143" ht="17.25" customHeight="1" spans="1:3">
      <c r="A143" s="59">
        <v>101044199</v>
      </c>
      <c r="B143" s="61" t="s">
        <v>321</v>
      </c>
      <c r="C143" s="9"/>
    </row>
    <row r="144" ht="17.25" customHeight="1" spans="1:3">
      <c r="A144" s="59">
        <v>1010442</v>
      </c>
      <c r="B144" s="60" t="s">
        <v>322</v>
      </c>
      <c r="C144" s="8">
        <f>SUM(C145:C148)</f>
        <v>0</v>
      </c>
    </row>
    <row r="145" ht="17.25" customHeight="1" spans="1:3">
      <c r="A145" s="59">
        <v>101044201</v>
      </c>
      <c r="B145" s="61" t="s">
        <v>323</v>
      </c>
      <c r="C145" s="9"/>
    </row>
    <row r="146" ht="17.25" customHeight="1" spans="1:3">
      <c r="A146" s="59">
        <v>101044202</v>
      </c>
      <c r="B146" s="61" t="s">
        <v>324</v>
      </c>
      <c r="C146" s="9"/>
    </row>
    <row r="147" ht="17.25" customHeight="1" spans="1:3">
      <c r="A147" s="59">
        <v>101044203</v>
      </c>
      <c r="B147" s="61" t="s">
        <v>325</v>
      </c>
      <c r="C147" s="9"/>
    </row>
    <row r="148" ht="17.25" customHeight="1" spans="1:3">
      <c r="A148" s="59">
        <v>101044299</v>
      </c>
      <c r="B148" s="61" t="s">
        <v>326</v>
      </c>
      <c r="C148" s="9"/>
    </row>
    <row r="149" ht="17.25" customHeight="1" spans="1:3">
      <c r="A149" s="59">
        <v>1010443</v>
      </c>
      <c r="B149" s="60" t="s">
        <v>327</v>
      </c>
      <c r="C149" s="8">
        <f>SUM(C150:C153)</f>
        <v>0</v>
      </c>
    </row>
    <row r="150" ht="17.25" customHeight="1" spans="1:3">
      <c r="A150" s="59">
        <v>101044301</v>
      </c>
      <c r="B150" s="61" t="s">
        <v>328</v>
      </c>
      <c r="C150" s="9"/>
    </row>
    <row r="151" ht="17.25" customHeight="1" spans="1:3">
      <c r="A151" s="59">
        <v>101044302</v>
      </c>
      <c r="B151" s="61" t="s">
        <v>329</v>
      </c>
      <c r="C151" s="9"/>
    </row>
    <row r="152" ht="17.25" customHeight="1" spans="1:3">
      <c r="A152" s="59">
        <v>101044303</v>
      </c>
      <c r="B152" s="61" t="s">
        <v>330</v>
      </c>
      <c r="C152" s="9"/>
    </row>
    <row r="153" ht="17.25" customHeight="1" spans="1:3">
      <c r="A153" s="59">
        <v>101044399</v>
      </c>
      <c r="B153" s="61" t="s">
        <v>331</v>
      </c>
      <c r="C153" s="9"/>
    </row>
    <row r="154" ht="17.25" customHeight="1" spans="1:3">
      <c r="A154" s="59">
        <v>1010444</v>
      </c>
      <c r="B154" s="60" t="s">
        <v>332</v>
      </c>
      <c r="C154" s="8">
        <f>SUM(C155:C158)</f>
        <v>0</v>
      </c>
    </row>
    <row r="155" ht="17.25" customHeight="1" spans="1:3">
      <c r="A155" s="59">
        <v>101044401</v>
      </c>
      <c r="B155" s="61" t="s">
        <v>313</v>
      </c>
      <c r="C155" s="9"/>
    </row>
    <row r="156" ht="17.25" customHeight="1" spans="1:3">
      <c r="A156" s="59">
        <v>101044402</v>
      </c>
      <c r="B156" s="61" t="s">
        <v>314</v>
      </c>
      <c r="C156" s="9"/>
    </row>
    <row r="157" ht="17.25" customHeight="1" spans="1:3">
      <c r="A157" s="59">
        <v>101044403</v>
      </c>
      <c r="B157" s="61" t="s">
        <v>315</v>
      </c>
      <c r="C157" s="9"/>
    </row>
    <row r="158" ht="17.25" customHeight="1" spans="1:3">
      <c r="A158" s="59">
        <v>101044499</v>
      </c>
      <c r="B158" s="61" t="s">
        <v>316</v>
      </c>
      <c r="C158" s="9"/>
    </row>
    <row r="159" ht="17.25" customHeight="1" spans="1:3">
      <c r="A159" s="59">
        <v>1010445</v>
      </c>
      <c r="B159" s="60" t="s">
        <v>333</v>
      </c>
      <c r="C159" s="8">
        <f>SUM(C160:C163)</f>
        <v>0</v>
      </c>
    </row>
    <row r="160" ht="17.25" customHeight="1" spans="1:3">
      <c r="A160" s="59">
        <v>101044501</v>
      </c>
      <c r="B160" s="61" t="s">
        <v>318</v>
      </c>
      <c r="C160" s="9"/>
    </row>
    <row r="161" ht="17.25" customHeight="1" spans="1:3">
      <c r="A161" s="59">
        <v>101044502</v>
      </c>
      <c r="B161" s="61" t="s">
        <v>319</v>
      </c>
      <c r="C161" s="9"/>
    </row>
    <row r="162" ht="17.25" customHeight="1" spans="1:3">
      <c r="A162" s="59">
        <v>101044503</v>
      </c>
      <c r="B162" s="61" t="s">
        <v>320</v>
      </c>
      <c r="C162" s="9"/>
    </row>
    <row r="163" ht="17.25" customHeight="1" spans="1:3">
      <c r="A163" s="59">
        <v>101044599</v>
      </c>
      <c r="B163" s="61" t="s">
        <v>321</v>
      </c>
      <c r="C163" s="9"/>
    </row>
    <row r="164" ht="17.25" customHeight="1" spans="1:3">
      <c r="A164" s="59">
        <v>1010446</v>
      </c>
      <c r="B164" s="60" t="s">
        <v>334</v>
      </c>
      <c r="C164" s="8">
        <f>SUM(C165:C168)</f>
        <v>0</v>
      </c>
    </row>
    <row r="165" ht="17.25" customHeight="1" spans="1:3">
      <c r="A165" s="59">
        <v>101044601</v>
      </c>
      <c r="B165" s="61" t="s">
        <v>323</v>
      </c>
      <c r="C165" s="9"/>
    </row>
    <row r="166" ht="17.25" customHeight="1" spans="1:3">
      <c r="A166" s="59">
        <v>101044602</v>
      </c>
      <c r="B166" s="61" t="s">
        <v>324</v>
      </c>
      <c r="C166" s="9"/>
    </row>
    <row r="167" ht="17.25" customHeight="1" spans="1:3">
      <c r="A167" s="59">
        <v>101044603</v>
      </c>
      <c r="B167" s="61" t="s">
        <v>325</v>
      </c>
      <c r="C167" s="9"/>
    </row>
    <row r="168" ht="17.25" customHeight="1" spans="1:3">
      <c r="A168" s="59">
        <v>101044699</v>
      </c>
      <c r="B168" s="61" t="s">
        <v>326</v>
      </c>
      <c r="C168" s="9"/>
    </row>
    <row r="169" ht="17.25" customHeight="1" spans="1:3">
      <c r="A169" s="59">
        <v>1010447</v>
      </c>
      <c r="B169" s="60" t="s">
        <v>335</v>
      </c>
      <c r="C169" s="8">
        <f>SUM(C170:C173)</f>
        <v>0</v>
      </c>
    </row>
    <row r="170" ht="17.25" customHeight="1" spans="1:3">
      <c r="A170" s="59">
        <v>101044701</v>
      </c>
      <c r="B170" s="61" t="s">
        <v>328</v>
      </c>
      <c r="C170" s="9"/>
    </row>
    <row r="171" ht="17.25" customHeight="1" spans="1:3">
      <c r="A171" s="59">
        <v>101044702</v>
      </c>
      <c r="B171" s="61" t="s">
        <v>329</v>
      </c>
      <c r="C171" s="9"/>
    </row>
    <row r="172" ht="17.25" customHeight="1" spans="1:3">
      <c r="A172" s="59">
        <v>101044703</v>
      </c>
      <c r="B172" s="61" t="s">
        <v>330</v>
      </c>
      <c r="C172" s="9"/>
    </row>
    <row r="173" ht="17.25" customHeight="1" spans="1:3">
      <c r="A173" s="59">
        <v>101044799</v>
      </c>
      <c r="B173" s="61" t="s">
        <v>331</v>
      </c>
      <c r="C173" s="9"/>
    </row>
    <row r="174" ht="17.25" customHeight="1" spans="1:3">
      <c r="A174" s="59">
        <v>1010448</v>
      </c>
      <c r="B174" s="60" t="s">
        <v>336</v>
      </c>
      <c r="C174" s="8">
        <f>SUM(C175:C178)</f>
        <v>0</v>
      </c>
    </row>
    <row r="175" ht="17.25" customHeight="1" spans="1:3">
      <c r="A175" s="59">
        <v>101044801</v>
      </c>
      <c r="B175" s="61" t="s">
        <v>337</v>
      </c>
      <c r="C175" s="9"/>
    </row>
    <row r="176" ht="17.25" customHeight="1" spans="1:3">
      <c r="A176" s="59">
        <v>101044802</v>
      </c>
      <c r="B176" s="61" t="s">
        <v>338</v>
      </c>
      <c r="C176" s="9"/>
    </row>
    <row r="177" ht="17.25" customHeight="1" spans="1:3">
      <c r="A177" s="59">
        <v>101044803</v>
      </c>
      <c r="B177" s="61" t="s">
        <v>339</v>
      </c>
      <c r="C177" s="9"/>
    </row>
    <row r="178" ht="17.25" customHeight="1" spans="1:3">
      <c r="A178" s="59">
        <v>101044899</v>
      </c>
      <c r="B178" s="61" t="s">
        <v>340</v>
      </c>
      <c r="C178" s="9"/>
    </row>
    <row r="179" ht="17.25" customHeight="1" spans="1:3">
      <c r="A179" s="59">
        <v>1010449</v>
      </c>
      <c r="B179" s="60" t="s">
        <v>341</v>
      </c>
      <c r="C179" s="8">
        <f>SUM(C180:C183)</f>
        <v>0</v>
      </c>
    </row>
    <row r="180" ht="17.25" customHeight="1" spans="1:3">
      <c r="A180" s="59">
        <v>101044901</v>
      </c>
      <c r="B180" s="61" t="s">
        <v>337</v>
      </c>
      <c r="C180" s="9"/>
    </row>
    <row r="181" ht="17.25" customHeight="1" spans="1:3">
      <c r="A181" s="59">
        <v>101044902</v>
      </c>
      <c r="B181" s="61" t="s">
        <v>338</v>
      </c>
      <c r="C181" s="9"/>
    </row>
    <row r="182" ht="17.25" customHeight="1" spans="1:3">
      <c r="A182" s="59">
        <v>101044903</v>
      </c>
      <c r="B182" s="61" t="s">
        <v>339</v>
      </c>
      <c r="C182" s="9"/>
    </row>
    <row r="183" ht="17.25" customHeight="1" spans="1:3">
      <c r="A183" s="59">
        <v>101044999</v>
      </c>
      <c r="B183" s="61" t="s">
        <v>340</v>
      </c>
      <c r="C183" s="9"/>
    </row>
    <row r="184" ht="17.25" customHeight="1" spans="1:3">
      <c r="A184" s="59">
        <v>1010450</v>
      </c>
      <c r="B184" s="60" t="s">
        <v>342</v>
      </c>
      <c r="C184" s="8">
        <f>SUM(C185:C187)</f>
        <v>8</v>
      </c>
    </row>
    <row r="185" ht="17.25" customHeight="1" spans="1:3">
      <c r="A185" s="59">
        <v>101045001</v>
      </c>
      <c r="B185" s="61" t="s">
        <v>343</v>
      </c>
      <c r="C185" s="9">
        <v>8</v>
      </c>
    </row>
    <row r="186" ht="17.25" customHeight="1" spans="1:3">
      <c r="A186" s="59">
        <v>101045002</v>
      </c>
      <c r="B186" s="61" t="s">
        <v>344</v>
      </c>
      <c r="C186" s="9"/>
    </row>
    <row r="187" ht="17.25" customHeight="1" spans="1:3">
      <c r="A187" s="59">
        <v>101045003</v>
      </c>
      <c r="B187" s="61" t="s">
        <v>345</v>
      </c>
      <c r="C187" s="9"/>
    </row>
    <row r="188" ht="17.25" customHeight="1" spans="1:3">
      <c r="A188" s="59">
        <v>1010451</v>
      </c>
      <c r="B188" s="60" t="s">
        <v>346</v>
      </c>
      <c r="C188" s="9"/>
    </row>
    <row r="189" ht="17.25" customHeight="1" spans="1:3">
      <c r="A189" s="59">
        <v>1010452</v>
      </c>
      <c r="B189" s="60" t="s">
        <v>347</v>
      </c>
      <c r="C189" s="9"/>
    </row>
    <row r="190" ht="17.25" customHeight="1" spans="1:3">
      <c r="A190" s="59">
        <v>10105</v>
      </c>
      <c r="B190" s="60" t="s">
        <v>348</v>
      </c>
      <c r="C190" s="8">
        <f>SUM(C191:C213,C217,C220:C221,C225:C230,C242:C244,C249,C254)</f>
        <v>0</v>
      </c>
    </row>
    <row r="191" ht="17.25" customHeight="1" spans="1:3">
      <c r="A191" s="59">
        <v>1010501</v>
      </c>
      <c r="B191" s="60" t="s">
        <v>349</v>
      </c>
      <c r="C191" s="9"/>
    </row>
    <row r="192" ht="17.25" customHeight="1" spans="1:3">
      <c r="A192" s="59">
        <v>1010502</v>
      </c>
      <c r="B192" s="60" t="s">
        <v>350</v>
      </c>
      <c r="C192" s="9"/>
    </row>
    <row r="193" ht="17.25" customHeight="1" spans="1:3">
      <c r="A193" s="59">
        <v>1010503</v>
      </c>
      <c r="B193" s="60" t="s">
        <v>351</v>
      </c>
      <c r="C193" s="9"/>
    </row>
    <row r="194" ht="17.25" customHeight="1" spans="1:3">
      <c r="A194" s="59">
        <v>1010504</v>
      </c>
      <c r="B194" s="60" t="s">
        <v>352</v>
      </c>
      <c r="C194" s="9"/>
    </row>
    <row r="195" ht="17.25" customHeight="1" spans="1:3">
      <c r="A195" s="59">
        <v>1010505</v>
      </c>
      <c r="B195" s="60" t="s">
        <v>353</v>
      </c>
      <c r="C195" s="9"/>
    </row>
    <row r="196" ht="17.25" customHeight="1" spans="1:3">
      <c r="A196" s="59">
        <v>1010506</v>
      </c>
      <c r="B196" s="60" t="s">
        <v>354</v>
      </c>
      <c r="C196" s="9"/>
    </row>
    <row r="197" ht="17.25" customHeight="1" spans="1:3">
      <c r="A197" s="59">
        <v>1010507</v>
      </c>
      <c r="B197" s="60" t="s">
        <v>355</v>
      </c>
      <c r="C197" s="9"/>
    </row>
    <row r="198" ht="17.25" customHeight="1" spans="1:3">
      <c r="A198" s="59">
        <v>1010508</v>
      </c>
      <c r="B198" s="60" t="s">
        <v>356</v>
      </c>
      <c r="C198" s="9"/>
    </row>
    <row r="199" ht="17.25" customHeight="1" spans="1:3">
      <c r="A199" s="59">
        <v>1010509</v>
      </c>
      <c r="B199" s="60" t="s">
        <v>357</v>
      </c>
      <c r="C199" s="9"/>
    </row>
    <row r="200" ht="17.25" customHeight="1" spans="1:3">
      <c r="A200" s="59">
        <v>1010510</v>
      </c>
      <c r="B200" s="60" t="s">
        <v>358</v>
      </c>
      <c r="C200" s="9"/>
    </row>
    <row r="201" ht="17.25" customHeight="1" spans="1:3">
      <c r="A201" s="59">
        <v>1010511</v>
      </c>
      <c r="B201" s="60" t="s">
        <v>359</v>
      </c>
      <c r="C201" s="9"/>
    </row>
    <row r="202" ht="17.25" customHeight="1" spans="1:3">
      <c r="A202" s="59">
        <v>1010512</v>
      </c>
      <c r="B202" s="60" t="s">
        <v>360</v>
      </c>
      <c r="C202" s="9"/>
    </row>
    <row r="203" ht="17.25" customHeight="1" spans="1:3">
      <c r="A203" s="59">
        <v>1010513</v>
      </c>
      <c r="B203" s="60" t="s">
        <v>361</v>
      </c>
      <c r="C203" s="9"/>
    </row>
    <row r="204" ht="17.25" customHeight="1" spans="1:3">
      <c r="A204" s="59">
        <v>1010514</v>
      </c>
      <c r="B204" s="60" t="s">
        <v>362</v>
      </c>
      <c r="C204" s="9"/>
    </row>
    <row r="205" ht="17.25" customHeight="1" spans="1:3">
      <c r="A205" s="59">
        <v>1010515</v>
      </c>
      <c r="B205" s="60" t="s">
        <v>363</v>
      </c>
      <c r="C205" s="9"/>
    </row>
    <row r="206" ht="17.25" customHeight="1" spans="1:3">
      <c r="A206" s="59">
        <v>1010516</v>
      </c>
      <c r="B206" s="60" t="s">
        <v>364</v>
      </c>
      <c r="C206" s="9"/>
    </row>
    <row r="207" ht="17.25" customHeight="1" spans="1:3">
      <c r="A207" s="59">
        <v>1010517</v>
      </c>
      <c r="B207" s="60" t="s">
        <v>365</v>
      </c>
      <c r="C207" s="9"/>
    </row>
    <row r="208" ht="17.25" customHeight="1" spans="1:3">
      <c r="A208" s="59">
        <v>1010518</v>
      </c>
      <c r="B208" s="60" t="s">
        <v>366</v>
      </c>
      <c r="C208" s="9"/>
    </row>
    <row r="209" ht="17.25" customHeight="1" spans="1:3">
      <c r="A209" s="59">
        <v>1010519</v>
      </c>
      <c r="B209" s="60" t="s">
        <v>367</v>
      </c>
      <c r="C209" s="9"/>
    </row>
    <row r="210" ht="17.25" customHeight="1" spans="1:3">
      <c r="A210" s="59">
        <v>1010520</v>
      </c>
      <c r="B210" s="60" t="s">
        <v>368</v>
      </c>
      <c r="C210" s="9"/>
    </row>
    <row r="211" ht="17.25" customHeight="1" spans="1:3">
      <c r="A211" s="59">
        <v>1010521</v>
      </c>
      <c r="B211" s="60" t="s">
        <v>369</v>
      </c>
      <c r="C211" s="9"/>
    </row>
    <row r="212" ht="17.25" customHeight="1" spans="1:3">
      <c r="A212" s="59">
        <v>1010522</v>
      </c>
      <c r="B212" s="60" t="s">
        <v>370</v>
      </c>
      <c r="C212" s="9"/>
    </row>
    <row r="213" ht="17.25" customHeight="1" spans="1:3">
      <c r="A213" s="59">
        <v>1010523</v>
      </c>
      <c r="B213" s="60" t="s">
        <v>371</v>
      </c>
      <c r="C213" s="8">
        <f>SUM(C214:C216)</f>
        <v>0</v>
      </c>
    </row>
    <row r="214" ht="17.25" customHeight="1" spans="1:3">
      <c r="A214" s="59">
        <v>101052303</v>
      </c>
      <c r="B214" s="61" t="s">
        <v>372</v>
      </c>
      <c r="C214" s="9"/>
    </row>
    <row r="215" ht="17.25" customHeight="1" spans="1:3">
      <c r="A215" s="59">
        <v>101052304</v>
      </c>
      <c r="B215" s="61" t="s">
        <v>373</v>
      </c>
      <c r="C215" s="9"/>
    </row>
    <row r="216" ht="17.25" customHeight="1" spans="1:3">
      <c r="A216" s="59">
        <v>101052309</v>
      </c>
      <c r="B216" s="61" t="s">
        <v>374</v>
      </c>
      <c r="C216" s="9"/>
    </row>
    <row r="217" ht="17.25" customHeight="1" spans="1:3">
      <c r="A217" s="59">
        <v>1010524</v>
      </c>
      <c r="B217" s="60" t="s">
        <v>375</v>
      </c>
      <c r="C217" s="8">
        <f>SUM(C218:C219)</f>
        <v>0</v>
      </c>
    </row>
    <row r="218" ht="17.25" customHeight="1" spans="1:3">
      <c r="A218" s="59">
        <v>101052401</v>
      </c>
      <c r="B218" s="61" t="s">
        <v>376</v>
      </c>
      <c r="C218" s="9"/>
    </row>
    <row r="219" ht="17.25" customHeight="1" spans="1:3">
      <c r="A219" s="59">
        <v>101052409</v>
      </c>
      <c r="B219" s="61" t="s">
        <v>377</v>
      </c>
      <c r="C219" s="9"/>
    </row>
    <row r="220" ht="17.25" customHeight="1" spans="1:3">
      <c r="A220" s="59">
        <v>1010525</v>
      </c>
      <c r="B220" s="60" t="s">
        <v>378</v>
      </c>
      <c r="C220" s="9"/>
    </row>
    <row r="221" ht="17.25" customHeight="1" spans="1:3">
      <c r="A221" s="59">
        <v>1010526</v>
      </c>
      <c r="B221" s="60" t="s">
        <v>379</v>
      </c>
      <c r="C221" s="8">
        <f>SUM(C222:C224)</f>
        <v>0</v>
      </c>
    </row>
    <row r="222" ht="17.25" customHeight="1" spans="1:3">
      <c r="A222" s="59">
        <v>101052601</v>
      </c>
      <c r="B222" s="61" t="s">
        <v>380</v>
      </c>
      <c r="C222" s="9"/>
    </row>
    <row r="223" ht="17.25" customHeight="1" spans="1:3">
      <c r="A223" s="59">
        <v>101052602</v>
      </c>
      <c r="B223" s="61" t="s">
        <v>381</v>
      </c>
      <c r="C223" s="9"/>
    </row>
    <row r="224" ht="17.25" customHeight="1" spans="1:3">
      <c r="A224" s="59">
        <v>101052609</v>
      </c>
      <c r="B224" s="61" t="s">
        <v>382</v>
      </c>
      <c r="C224" s="9"/>
    </row>
    <row r="225" ht="17.25" customHeight="1" spans="1:3">
      <c r="A225" s="59">
        <v>1010527</v>
      </c>
      <c r="B225" s="60" t="s">
        <v>383</v>
      </c>
      <c r="C225" s="9"/>
    </row>
    <row r="226" ht="17.25" customHeight="1" spans="1:3">
      <c r="A226" s="59">
        <v>1010528</v>
      </c>
      <c r="B226" s="60" t="s">
        <v>384</v>
      </c>
      <c r="C226" s="9"/>
    </row>
    <row r="227" ht="17.25" customHeight="1" spans="1:3">
      <c r="A227" s="59">
        <v>1010529</v>
      </c>
      <c r="B227" s="60" t="s">
        <v>385</v>
      </c>
      <c r="C227" s="9"/>
    </row>
    <row r="228" ht="17.25" customHeight="1" spans="1:3">
      <c r="A228" s="59">
        <v>1010530</v>
      </c>
      <c r="B228" s="60" t="s">
        <v>386</v>
      </c>
      <c r="C228" s="9"/>
    </row>
    <row r="229" ht="17.25" customHeight="1" spans="1:3">
      <c r="A229" s="59">
        <v>1010531</v>
      </c>
      <c r="B229" s="60" t="s">
        <v>387</v>
      </c>
      <c r="C229" s="9"/>
    </row>
    <row r="230" ht="17.25" customHeight="1" spans="1:3">
      <c r="A230" s="59">
        <v>1010532</v>
      </c>
      <c r="B230" s="60" t="s">
        <v>388</v>
      </c>
      <c r="C230" s="8">
        <f>SUM(C231:C241)</f>
        <v>0</v>
      </c>
    </row>
    <row r="231" ht="17.25" customHeight="1" spans="1:3">
      <c r="A231" s="59">
        <v>101053201</v>
      </c>
      <c r="B231" s="61" t="s">
        <v>389</v>
      </c>
      <c r="C231" s="9"/>
    </row>
    <row r="232" ht="17.25" customHeight="1" spans="1:3">
      <c r="A232" s="59">
        <v>101053202</v>
      </c>
      <c r="B232" s="61" t="s">
        <v>390</v>
      </c>
      <c r="C232" s="9"/>
    </row>
    <row r="233" ht="17.25" customHeight="1" spans="1:3">
      <c r="A233" s="59">
        <v>101053203</v>
      </c>
      <c r="B233" s="61" t="s">
        <v>391</v>
      </c>
      <c r="C233" s="9"/>
    </row>
    <row r="234" ht="17.25" customHeight="1" spans="1:3">
      <c r="A234" s="59">
        <v>101053205</v>
      </c>
      <c r="B234" s="61" t="s">
        <v>392</v>
      </c>
      <c r="C234" s="9"/>
    </row>
    <row r="235" ht="17.25" customHeight="1" spans="1:3">
      <c r="A235" s="59">
        <v>101053206</v>
      </c>
      <c r="B235" s="61" t="s">
        <v>393</v>
      </c>
      <c r="C235" s="9"/>
    </row>
    <row r="236" ht="17.25" customHeight="1" spans="1:3">
      <c r="A236" s="59">
        <v>101053215</v>
      </c>
      <c r="B236" s="61" t="s">
        <v>394</v>
      </c>
      <c r="C236" s="9"/>
    </row>
    <row r="237" ht="17.25" customHeight="1" spans="1:3">
      <c r="A237" s="59">
        <v>101053216</v>
      </c>
      <c r="B237" s="61" t="s">
        <v>395</v>
      </c>
      <c r="C237" s="9"/>
    </row>
    <row r="238" ht="17.25" customHeight="1" spans="1:3">
      <c r="A238" s="59">
        <v>101053218</v>
      </c>
      <c r="B238" s="61" t="s">
        <v>396</v>
      </c>
      <c r="C238" s="9"/>
    </row>
    <row r="239" ht="17.25" customHeight="1" spans="1:3">
      <c r="A239" s="59">
        <v>101053219</v>
      </c>
      <c r="B239" s="61" t="s">
        <v>397</v>
      </c>
      <c r="C239" s="9"/>
    </row>
    <row r="240" ht="17.25" customHeight="1" spans="1:3">
      <c r="A240" s="59">
        <v>101053220</v>
      </c>
      <c r="B240" s="61" t="s">
        <v>398</v>
      </c>
      <c r="C240" s="9"/>
    </row>
    <row r="241" ht="17.25" customHeight="1" spans="1:3">
      <c r="A241" s="59">
        <v>101053299</v>
      </c>
      <c r="B241" s="61" t="s">
        <v>399</v>
      </c>
      <c r="C241" s="9"/>
    </row>
    <row r="242" ht="17.25" customHeight="1" spans="1:3">
      <c r="A242" s="59">
        <v>1010533</v>
      </c>
      <c r="B242" s="60" t="s">
        <v>400</v>
      </c>
      <c r="C242" s="9"/>
    </row>
    <row r="243" ht="17.25" customHeight="1" spans="1:3">
      <c r="A243" s="59">
        <v>1010534</v>
      </c>
      <c r="B243" s="60" t="s">
        <v>401</v>
      </c>
      <c r="C243" s="9"/>
    </row>
    <row r="244" ht="17.25" customHeight="1" spans="1:3">
      <c r="A244" s="59">
        <v>1010535</v>
      </c>
      <c r="B244" s="60" t="s">
        <v>402</v>
      </c>
      <c r="C244" s="8">
        <f>SUM(C245:C248)</f>
        <v>0</v>
      </c>
    </row>
    <row r="245" ht="17.25" customHeight="1" spans="1:3">
      <c r="A245" s="59">
        <v>101053501</v>
      </c>
      <c r="B245" s="61" t="s">
        <v>403</v>
      </c>
      <c r="C245" s="9"/>
    </row>
    <row r="246" ht="17.25" customHeight="1" spans="1:3">
      <c r="A246" s="59">
        <v>101053502</v>
      </c>
      <c r="B246" s="61" t="s">
        <v>404</v>
      </c>
      <c r="C246" s="9"/>
    </row>
    <row r="247" ht="17.25" customHeight="1" spans="1:3">
      <c r="A247" s="59">
        <v>101053503</v>
      </c>
      <c r="B247" s="61" t="s">
        <v>405</v>
      </c>
      <c r="C247" s="9"/>
    </row>
    <row r="248" ht="17.25" customHeight="1" spans="1:3">
      <c r="A248" s="59">
        <v>101053599</v>
      </c>
      <c r="B248" s="61" t="s">
        <v>406</v>
      </c>
      <c r="C248" s="9"/>
    </row>
    <row r="249" ht="17.25" customHeight="1" spans="1:3">
      <c r="A249" s="59">
        <v>1010536</v>
      </c>
      <c r="B249" s="60" t="s">
        <v>407</v>
      </c>
      <c r="C249" s="8">
        <f>SUM(C250:C253)</f>
        <v>0</v>
      </c>
    </row>
    <row r="250" ht="17.25" customHeight="1" spans="1:3">
      <c r="A250" s="59">
        <v>101053601</v>
      </c>
      <c r="B250" s="61" t="s">
        <v>408</v>
      </c>
      <c r="C250" s="9"/>
    </row>
    <row r="251" ht="17.25" customHeight="1" spans="1:3">
      <c r="A251" s="59">
        <v>101053602</v>
      </c>
      <c r="B251" s="61" t="s">
        <v>409</v>
      </c>
      <c r="C251" s="9"/>
    </row>
    <row r="252" ht="17.25" customHeight="1" spans="1:3">
      <c r="A252" s="59">
        <v>101053603</v>
      </c>
      <c r="B252" s="61" t="s">
        <v>410</v>
      </c>
      <c r="C252" s="9"/>
    </row>
    <row r="253" ht="17.25" customHeight="1" spans="1:3">
      <c r="A253" s="59">
        <v>101053699</v>
      </c>
      <c r="B253" s="61" t="s">
        <v>411</v>
      </c>
      <c r="C253" s="9"/>
    </row>
    <row r="254" ht="17.25" customHeight="1" spans="1:3">
      <c r="A254" s="59">
        <v>1010599</v>
      </c>
      <c r="B254" s="60" t="s">
        <v>412</v>
      </c>
      <c r="C254" s="9"/>
    </row>
    <row r="255" ht="17.25" customHeight="1" spans="1:3">
      <c r="A255" s="59">
        <v>10106</v>
      </c>
      <c r="B255" s="60" t="s">
        <v>413</v>
      </c>
      <c r="C255" s="8">
        <f>SUM(C256,C259,C260,C261)</f>
        <v>1130</v>
      </c>
    </row>
    <row r="256" ht="17.25" customHeight="1" spans="1:3">
      <c r="A256" s="59">
        <v>1010601</v>
      </c>
      <c r="B256" s="60" t="s">
        <v>414</v>
      </c>
      <c r="C256" s="8">
        <f>SUM(C257:C258)</f>
        <v>1320</v>
      </c>
    </row>
    <row r="257" ht="17.25" customHeight="1" spans="1:3">
      <c r="A257" s="59">
        <v>101060101</v>
      </c>
      <c r="B257" s="61" t="s">
        <v>415</v>
      </c>
      <c r="C257" s="9"/>
    </row>
    <row r="258" ht="17.25" customHeight="1" spans="1:3">
      <c r="A258" s="59">
        <v>101060109</v>
      </c>
      <c r="B258" s="61" t="s">
        <v>416</v>
      </c>
      <c r="C258" s="9">
        <v>1320</v>
      </c>
    </row>
    <row r="259" ht="17.25" customHeight="1" spans="1:3">
      <c r="A259" s="59">
        <v>1010602</v>
      </c>
      <c r="B259" s="60" t="s">
        <v>417</v>
      </c>
      <c r="C259" s="9">
        <v>-179</v>
      </c>
    </row>
    <row r="260" ht="17.25" customHeight="1" spans="1:3">
      <c r="A260" s="59">
        <v>1010603</v>
      </c>
      <c r="B260" s="60" t="s">
        <v>418</v>
      </c>
      <c r="C260" s="9">
        <v>-13</v>
      </c>
    </row>
    <row r="261" ht="17.25" customHeight="1" spans="1:3">
      <c r="A261" s="59">
        <v>1010620</v>
      </c>
      <c r="B261" s="60" t="s">
        <v>419</v>
      </c>
      <c r="C261" s="9">
        <v>2</v>
      </c>
    </row>
    <row r="262" ht="17.25" customHeight="1" spans="1:3">
      <c r="A262" s="59">
        <v>10107</v>
      </c>
      <c r="B262" s="60" t="s">
        <v>420</v>
      </c>
      <c r="C262" s="8">
        <f>SUM(C263:C266)</f>
        <v>8347</v>
      </c>
    </row>
    <row r="263" ht="17.25" customHeight="1" spans="1:3">
      <c r="A263" s="59">
        <v>1010701</v>
      </c>
      <c r="B263" s="60" t="s">
        <v>421</v>
      </c>
      <c r="C263" s="9"/>
    </row>
    <row r="264" ht="17.25" customHeight="1" spans="1:3">
      <c r="A264" s="59">
        <v>1010702</v>
      </c>
      <c r="B264" s="60" t="s">
        <v>422</v>
      </c>
      <c r="C264" s="9"/>
    </row>
    <row r="265" ht="17.25" customHeight="1" spans="1:3">
      <c r="A265" s="59">
        <v>1010719</v>
      </c>
      <c r="B265" s="60" t="s">
        <v>423</v>
      </c>
      <c r="C265" s="9">
        <v>8328</v>
      </c>
    </row>
    <row r="266" ht="17.25" customHeight="1" spans="1:3">
      <c r="A266" s="59">
        <v>1010720</v>
      </c>
      <c r="B266" s="60" t="s">
        <v>424</v>
      </c>
      <c r="C266" s="9">
        <v>19</v>
      </c>
    </row>
    <row r="267" ht="17.25" customHeight="1" spans="1:3">
      <c r="A267" s="59">
        <v>10109</v>
      </c>
      <c r="B267" s="60" t="s">
        <v>425</v>
      </c>
      <c r="C267" s="8">
        <f>SUM(C268,C271:C282)</f>
        <v>4691</v>
      </c>
    </row>
    <row r="268" ht="17.25" customHeight="1" spans="1:3">
      <c r="A268" s="59">
        <v>1010901</v>
      </c>
      <c r="B268" s="60" t="s">
        <v>426</v>
      </c>
      <c r="C268" s="8">
        <f>SUM(C269:C270)</f>
        <v>359</v>
      </c>
    </row>
    <row r="269" ht="17.25" customHeight="1" spans="1:3">
      <c r="A269" s="59">
        <v>101090101</v>
      </c>
      <c r="B269" s="61" t="s">
        <v>427</v>
      </c>
      <c r="C269" s="9"/>
    </row>
    <row r="270" ht="17.25" customHeight="1" spans="1:3">
      <c r="A270" s="59">
        <v>101090109</v>
      </c>
      <c r="B270" s="61" t="s">
        <v>428</v>
      </c>
      <c r="C270" s="9">
        <v>359</v>
      </c>
    </row>
    <row r="271" ht="17.25" customHeight="1" spans="1:3">
      <c r="A271" s="59">
        <v>1010902</v>
      </c>
      <c r="B271" s="60" t="s">
        <v>429</v>
      </c>
      <c r="C271" s="9">
        <v>71</v>
      </c>
    </row>
    <row r="272" ht="17.25" customHeight="1" spans="1:3">
      <c r="A272" s="59">
        <v>1010903</v>
      </c>
      <c r="B272" s="60" t="s">
        <v>430</v>
      </c>
      <c r="C272" s="9">
        <v>3341</v>
      </c>
    </row>
    <row r="273" ht="17.25" customHeight="1" spans="1:3">
      <c r="A273" s="59">
        <v>1010904</v>
      </c>
      <c r="B273" s="60" t="s">
        <v>431</v>
      </c>
      <c r="C273" s="9"/>
    </row>
    <row r="274" ht="17.25" customHeight="1" spans="1:3">
      <c r="A274" s="59">
        <v>1010905</v>
      </c>
      <c r="B274" s="60" t="s">
        <v>432</v>
      </c>
      <c r="C274" s="9">
        <v>35</v>
      </c>
    </row>
    <row r="275" ht="17.25" customHeight="1" spans="1:3">
      <c r="A275" s="59">
        <v>1010906</v>
      </c>
      <c r="B275" s="60" t="s">
        <v>433</v>
      </c>
      <c r="C275" s="9">
        <v>816</v>
      </c>
    </row>
    <row r="276" ht="17.25" customHeight="1" spans="1:3">
      <c r="A276" s="59">
        <v>1010918</v>
      </c>
      <c r="B276" s="60" t="s">
        <v>434</v>
      </c>
      <c r="C276" s="9"/>
    </row>
    <row r="277" ht="17.25" customHeight="1" spans="1:3">
      <c r="A277" s="59">
        <v>1010919</v>
      </c>
      <c r="B277" s="60" t="s">
        <v>435</v>
      </c>
      <c r="C277" s="9">
        <v>48</v>
      </c>
    </row>
    <row r="278" ht="17.25" customHeight="1" spans="1:3">
      <c r="A278" s="59">
        <v>1010920</v>
      </c>
      <c r="B278" s="60" t="s">
        <v>436</v>
      </c>
      <c r="C278" s="9">
        <v>21</v>
      </c>
    </row>
    <row r="279" ht="17.25" customHeight="1" spans="1:3">
      <c r="A279" s="59">
        <v>1010921</v>
      </c>
      <c r="B279" s="60" t="s">
        <v>437</v>
      </c>
      <c r="C279" s="9"/>
    </row>
    <row r="280" ht="17.25" customHeight="1" spans="1:3">
      <c r="A280" s="59">
        <v>1010922</v>
      </c>
      <c r="B280" s="60" t="s">
        <v>438</v>
      </c>
      <c r="C280" s="9"/>
    </row>
    <row r="281" ht="17.25" customHeight="1" spans="1:3">
      <c r="A281" s="59">
        <v>1010923</v>
      </c>
      <c r="B281" s="60" t="s">
        <v>439</v>
      </c>
      <c r="C281" s="9"/>
    </row>
    <row r="282" ht="17.25" customHeight="1" spans="1:3">
      <c r="A282" s="59">
        <v>1010924</v>
      </c>
      <c r="B282" s="60" t="s">
        <v>440</v>
      </c>
      <c r="C282" s="9"/>
    </row>
    <row r="283" ht="17.25" customHeight="1" spans="1:3">
      <c r="A283" s="59">
        <v>10110</v>
      </c>
      <c r="B283" s="60" t="s">
        <v>441</v>
      </c>
      <c r="C283" s="8">
        <f>SUM(C284:C291)</f>
        <v>6057</v>
      </c>
    </row>
    <row r="284" ht="17.25" customHeight="1" spans="1:3">
      <c r="A284" s="59">
        <v>1011001</v>
      </c>
      <c r="B284" s="60" t="s">
        <v>442</v>
      </c>
      <c r="C284" s="9">
        <v>45</v>
      </c>
    </row>
    <row r="285" ht="17.25" customHeight="1" spans="1:3">
      <c r="A285" s="59">
        <v>1011002</v>
      </c>
      <c r="B285" s="60" t="s">
        <v>443</v>
      </c>
      <c r="C285" s="9"/>
    </row>
    <row r="286" ht="17.25" customHeight="1" spans="1:3">
      <c r="A286" s="59">
        <v>1011003</v>
      </c>
      <c r="B286" s="60" t="s">
        <v>444</v>
      </c>
      <c r="C286" s="9">
        <v>4737</v>
      </c>
    </row>
    <row r="287" ht="17.25" customHeight="1" spans="1:3">
      <c r="A287" s="59">
        <v>1011004</v>
      </c>
      <c r="B287" s="60" t="s">
        <v>445</v>
      </c>
      <c r="C287" s="9"/>
    </row>
    <row r="288" ht="17.25" customHeight="1" spans="1:3">
      <c r="A288" s="59">
        <v>1011005</v>
      </c>
      <c r="B288" s="60" t="s">
        <v>446</v>
      </c>
      <c r="C288" s="9">
        <v>24</v>
      </c>
    </row>
    <row r="289" ht="17.25" customHeight="1" spans="1:3">
      <c r="A289" s="59">
        <v>1011006</v>
      </c>
      <c r="B289" s="60" t="s">
        <v>447</v>
      </c>
      <c r="C289" s="9">
        <v>616</v>
      </c>
    </row>
    <row r="290" ht="17.25" customHeight="1" spans="1:3">
      <c r="A290" s="59">
        <v>1011019</v>
      </c>
      <c r="B290" s="60" t="s">
        <v>448</v>
      </c>
      <c r="C290" s="9">
        <v>169</v>
      </c>
    </row>
    <row r="291" ht="17.25" customHeight="1" spans="1:3">
      <c r="A291" s="59">
        <v>1011020</v>
      </c>
      <c r="B291" s="60" t="s">
        <v>449</v>
      </c>
      <c r="C291" s="9">
        <v>466</v>
      </c>
    </row>
    <row r="292" ht="17.25" customHeight="1" spans="1:3">
      <c r="A292" s="59">
        <v>10111</v>
      </c>
      <c r="B292" s="60" t="s">
        <v>450</v>
      </c>
      <c r="C292" s="8">
        <f>SUM(C293,C296:C297)</f>
        <v>620</v>
      </c>
    </row>
    <row r="293" ht="17.25" customHeight="1" spans="1:3">
      <c r="A293" s="59">
        <v>1011101</v>
      </c>
      <c r="B293" s="60" t="s">
        <v>451</v>
      </c>
      <c r="C293" s="8">
        <f>SUM(C294:C295)</f>
        <v>0</v>
      </c>
    </row>
    <row r="294" ht="17.25" customHeight="1" spans="1:3">
      <c r="A294" s="59">
        <v>101110101</v>
      </c>
      <c r="B294" s="61" t="s">
        <v>452</v>
      </c>
      <c r="C294" s="9"/>
    </row>
    <row r="295" ht="17.25" customHeight="1" spans="1:3">
      <c r="A295" s="59">
        <v>101110109</v>
      </c>
      <c r="B295" s="61" t="s">
        <v>453</v>
      </c>
      <c r="C295" s="9"/>
    </row>
    <row r="296" ht="17.25" customHeight="1" spans="1:3">
      <c r="A296" s="59">
        <v>1011119</v>
      </c>
      <c r="B296" s="60" t="s">
        <v>454</v>
      </c>
      <c r="C296" s="9">
        <v>644</v>
      </c>
    </row>
    <row r="297" ht="17.25" customHeight="1" spans="1:3">
      <c r="A297" s="59">
        <v>1011120</v>
      </c>
      <c r="B297" s="60" t="s">
        <v>455</v>
      </c>
      <c r="C297" s="9">
        <v>-24</v>
      </c>
    </row>
    <row r="298" ht="17.25" customHeight="1" spans="1:3">
      <c r="A298" s="59">
        <v>10112</v>
      </c>
      <c r="B298" s="60" t="s">
        <v>456</v>
      </c>
      <c r="C298" s="8">
        <f>SUM(C299:C306)</f>
        <v>3278</v>
      </c>
    </row>
    <row r="299" ht="17.25" customHeight="1" spans="1:3">
      <c r="A299" s="59">
        <v>1011201</v>
      </c>
      <c r="B299" s="60" t="s">
        <v>457</v>
      </c>
      <c r="C299" s="9">
        <v>30</v>
      </c>
    </row>
    <row r="300" ht="17.25" customHeight="1" spans="1:3">
      <c r="A300" s="59">
        <v>1011202</v>
      </c>
      <c r="B300" s="60" t="s">
        <v>458</v>
      </c>
      <c r="C300" s="9"/>
    </row>
    <row r="301" ht="17.25" customHeight="1" spans="1:3">
      <c r="A301" s="59">
        <v>1011203</v>
      </c>
      <c r="B301" s="60" t="s">
        <v>459</v>
      </c>
      <c r="C301" s="9">
        <v>2188</v>
      </c>
    </row>
    <row r="302" ht="17.25" customHeight="1" spans="1:3">
      <c r="A302" s="59">
        <v>1011204</v>
      </c>
      <c r="B302" s="60" t="s">
        <v>460</v>
      </c>
      <c r="C302" s="9"/>
    </row>
    <row r="303" ht="17.25" customHeight="1" spans="1:3">
      <c r="A303" s="59">
        <v>1011205</v>
      </c>
      <c r="B303" s="60" t="s">
        <v>461</v>
      </c>
      <c r="C303" s="9">
        <v>668</v>
      </c>
    </row>
    <row r="304" ht="17.25" customHeight="1" spans="1:3">
      <c r="A304" s="59">
        <v>1011206</v>
      </c>
      <c r="B304" s="60" t="s">
        <v>462</v>
      </c>
      <c r="C304" s="9">
        <v>24</v>
      </c>
    </row>
    <row r="305" ht="17.25" customHeight="1" spans="1:3">
      <c r="A305" s="59">
        <v>1011219</v>
      </c>
      <c r="B305" s="60" t="s">
        <v>463</v>
      </c>
      <c r="C305" s="9">
        <v>22</v>
      </c>
    </row>
    <row r="306" ht="17.25" customHeight="1" spans="1:3">
      <c r="A306" s="59">
        <v>1011220</v>
      </c>
      <c r="B306" s="60" t="s">
        <v>464</v>
      </c>
      <c r="C306" s="9">
        <v>346</v>
      </c>
    </row>
    <row r="307" ht="17.25" customHeight="1" spans="1:3">
      <c r="A307" s="59">
        <v>10113</v>
      </c>
      <c r="B307" s="60" t="s">
        <v>465</v>
      </c>
      <c r="C307" s="8">
        <f>SUM(C308:C315)</f>
        <v>4170</v>
      </c>
    </row>
    <row r="308" ht="17.25" customHeight="1" spans="1:3">
      <c r="A308" s="59">
        <v>1011301</v>
      </c>
      <c r="B308" s="60" t="s">
        <v>466</v>
      </c>
      <c r="C308" s="9"/>
    </row>
    <row r="309" ht="17.25" customHeight="1" spans="1:3">
      <c r="A309" s="59">
        <v>1011302</v>
      </c>
      <c r="B309" s="60" t="s">
        <v>467</v>
      </c>
      <c r="C309" s="9"/>
    </row>
    <row r="310" ht="17.25" customHeight="1" spans="1:3">
      <c r="A310" s="59">
        <v>1011303</v>
      </c>
      <c r="B310" s="60" t="s">
        <v>468</v>
      </c>
      <c r="C310" s="9">
        <v>514</v>
      </c>
    </row>
    <row r="311" ht="17.25" customHeight="1" spans="1:3">
      <c r="A311" s="59">
        <v>1011304</v>
      </c>
      <c r="B311" s="60" t="s">
        <v>469</v>
      </c>
      <c r="C311" s="9"/>
    </row>
    <row r="312" ht="17.25" customHeight="1" spans="1:3">
      <c r="A312" s="59">
        <v>1011305</v>
      </c>
      <c r="B312" s="60" t="s">
        <v>470</v>
      </c>
      <c r="C312" s="9">
        <v>28</v>
      </c>
    </row>
    <row r="313" ht="17.25" customHeight="1" spans="1:3">
      <c r="A313" s="59">
        <v>1011306</v>
      </c>
      <c r="B313" s="60" t="s">
        <v>471</v>
      </c>
      <c r="C313" s="9">
        <v>3280</v>
      </c>
    </row>
    <row r="314" ht="17.25" customHeight="1" spans="1:3">
      <c r="A314" s="59">
        <v>1011319</v>
      </c>
      <c r="B314" s="60" t="s">
        <v>472</v>
      </c>
      <c r="C314" s="9">
        <v>312</v>
      </c>
    </row>
    <row r="315" ht="17.25" customHeight="1" spans="1:3">
      <c r="A315" s="59">
        <v>1011320</v>
      </c>
      <c r="B315" s="60" t="s">
        <v>473</v>
      </c>
      <c r="C315" s="9">
        <v>36</v>
      </c>
    </row>
    <row r="316" ht="17.25" customHeight="1" spans="1:3">
      <c r="A316" s="59">
        <v>10114</v>
      </c>
      <c r="B316" s="60" t="s">
        <v>474</v>
      </c>
      <c r="C316" s="8">
        <f>SUM(C317:C318)</f>
        <v>1788</v>
      </c>
    </row>
    <row r="317" ht="17.25" customHeight="1" spans="1:3">
      <c r="A317" s="59">
        <v>1011401</v>
      </c>
      <c r="B317" s="60" t="s">
        <v>475</v>
      </c>
      <c r="C317" s="9">
        <v>1788</v>
      </c>
    </row>
    <row r="318" ht="17.25" customHeight="1" spans="1:3">
      <c r="A318" s="59">
        <v>1011420</v>
      </c>
      <c r="B318" s="60" t="s">
        <v>476</v>
      </c>
      <c r="C318" s="9"/>
    </row>
    <row r="319" ht="17.25" customHeight="1" spans="1:3">
      <c r="A319" s="59">
        <v>10115</v>
      </c>
      <c r="B319" s="60" t="s">
        <v>477</v>
      </c>
      <c r="C319" s="8">
        <f>SUM(C320:C321)</f>
        <v>0</v>
      </c>
    </row>
    <row r="320" ht="17.25" customHeight="1" spans="1:3">
      <c r="A320" s="59">
        <v>1011501</v>
      </c>
      <c r="B320" s="60" t="s">
        <v>478</v>
      </c>
      <c r="C320" s="9"/>
    </row>
    <row r="321" ht="17.25" customHeight="1" spans="1:3">
      <c r="A321" s="59">
        <v>1011520</v>
      </c>
      <c r="B321" s="60" t="s">
        <v>479</v>
      </c>
      <c r="C321" s="9"/>
    </row>
    <row r="322" ht="17.25" customHeight="1" spans="1:3">
      <c r="A322" s="59">
        <v>10116</v>
      </c>
      <c r="B322" s="60" t="s">
        <v>480</v>
      </c>
      <c r="C322" s="8">
        <f>SUM(C323:C324)</f>
        <v>0</v>
      </c>
    </row>
    <row r="323" ht="17.25" customHeight="1" spans="1:3">
      <c r="A323" s="59">
        <v>1011601</v>
      </c>
      <c r="B323" s="60" t="s">
        <v>481</v>
      </c>
      <c r="C323" s="9"/>
    </row>
    <row r="324" ht="17.25" customHeight="1" spans="1:3">
      <c r="A324" s="59">
        <v>1011620</v>
      </c>
      <c r="B324" s="60" t="s">
        <v>482</v>
      </c>
      <c r="C324" s="9"/>
    </row>
    <row r="325" ht="17.25" customHeight="1" spans="1:3">
      <c r="A325" s="59">
        <v>10117</v>
      </c>
      <c r="B325" s="60" t="s">
        <v>483</v>
      </c>
      <c r="C325" s="8">
        <f>SUM(C326,C330,C335:C336)</f>
        <v>0</v>
      </c>
    </row>
    <row r="326" ht="17.25" customHeight="1" spans="1:3">
      <c r="A326" s="59">
        <v>1011701</v>
      </c>
      <c r="B326" s="60" t="s">
        <v>484</v>
      </c>
      <c r="C326" s="8">
        <f>SUM(C327:C329)</f>
        <v>0</v>
      </c>
    </row>
    <row r="327" ht="17.25" customHeight="1" spans="1:3">
      <c r="A327" s="59">
        <v>101170101</v>
      </c>
      <c r="B327" s="61" t="s">
        <v>485</v>
      </c>
      <c r="C327" s="9"/>
    </row>
    <row r="328" ht="17.25" customHeight="1" spans="1:3">
      <c r="A328" s="59">
        <v>101170102</v>
      </c>
      <c r="B328" s="61" t="s">
        <v>486</v>
      </c>
      <c r="C328" s="9"/>
    </row>
    <row r="329" ht="17.25" customHeight="1" spans="1:3">
      <c r="A329" s="59">
        <v>101170103</v>
      </c>
      <c r="B329" s="61" t="s">
        <v>487</v>
      </c>
      <c r="C329" s="9"/>
    </row>
    <row r="330" ht="17.25" customHeight="1" spans="1:3">
      <c r="A330" s="59">
        <v>1011703</v>
      </c>
      <c r="B330" s="60" t="s">
        <v>488</v>
      </c>
      <c r="C330" s="8">
        <f>SUM(C331:C334)</f>
        <v>0</v>
      </c>
    </row>
    <row r="331" ht="17.25" customHeight="1" spans="1:3">
      <c r="A331" s="59">
        <v>101170301</v>
      </c>
      <c r="B331" s="61" t="s">
        <v>489</v>
      </c>
      <c r="C331" s="9"/>
    </row>
    <row r="332" ht="17.25" customHeight="1" spans="1:3">
      <c r="A332" s="59">
        <v>101170302</v>
      </c>
      <c r="B332" s="61" t="s">
        <v>490</v>
      </c>
      <c r="C332" s="9"/>
    </row>
    <row r="333" ht="17.25" customHeight="1" spans="1:3">
      <c r="A333" s="59">
        <v>101170303</v>
      </c>
      <c r="B333" s="61" t="s">
        <v>491</v>
      </c>
      <c r="C333" s="9"/>
    </row>
    <row r="334" ht="17.25" customHeight="1" spans="1:3">
      <c r="A334" s="59">
        <v>101170304</v>
      </c>
      <c r="B334" s="61" t="s">
        <v>492</v>
      </c>
      <c r="C334" s="9"/>
    </row>
    <row r="335" ht="17.25" customHeight="1" spans="1:3">
      <c r="A335" s="59">
        <v>1011720</v>
      </c>
      <c r="B335" s="60" t="s">
        <v>493</v>
      </c>
      <c r="C335" s="9"/>
    </row>
    <row r="336" ht="17.25" customHeight="1" spans="1:3">
      <c r="A336" s="59">
        <v>1011721</v>
      </c>
      <c r="B336" s="60" t="s">
        <v>494</v>
      </c>
      <c r="C336" s="9"/>
    </row>
    <row r="337" ht="17.25" customHeight="1" spans="1:3">
      <c r="A337" s="59">
        <v>10118</v>
      </c>
      <c r="B337" s="60" t="s">
        <v>495</v>
      </c>
      <c r="C337" s="8">
        <f>SUM(C338:C340)</f>
        <v>14019</v>
      </c>
    </row>
    <row r="338" ht="17.25" customHeight="1" spans="1:3">
      <c r="A338" s="59">
        <v>1011801</v>
      </c>
      <c r="B338" s="60" t="s">
        <v>496</v>
      </c>
      <c r="C338" s="9">
        <v>8054</v>
      </c>
    </row>
    <row r="339" ht="17.25" customHeight="1" spans="1:3">
      <c r="A339" s="59">
        <v>1011802</v>
      </c>
      <c r="B339" s="60" t="s">
        <v>497</v>
      </c>
      <c r="C339" s="9"/>
    </row>
    <row r="340" ht="17.25" customHeight="1" spans="1:3">
      <c r="A340" s="59">
        <v>1011820</v>
      </c>
      <c r="B340" s="60" t="s">
        <v>498</v>
      </c>
      <c r="C340" s="9">
        <v>5965</v>
      </c>
    </row>
    <row r="341" ht="17.25" customHeight="1" spans="1:3">
      <c r="A341" s="59">
        <v>10119</v>
      </c>
      <c r="B341" s="60" t="s">
        <v>499</v>
      </c>
      <c r="C341" s="8">
        <f>SUM(C342:C343)</f>
        <v>6649</v>
      </c>
    </row>
    <row r="342" ht="17.25" customHeight="1" spans="1:3">
      <c r="A342" s="59">
        <v>1011901</v>
      </c>
      <c r="B342" s="60" t="s">
        <v>500</v>
      </c>
      <c r="C342" s="9">
        <v>6649</v>
      </c>
    </row>
    <row r="343" ht="17.25" customHeight="1" spans="1:3">
      <c r="A343" s="59">
        <v>1011920</v>
      </c>
      <c r="B343" s="60" t="s">
        <v>501</v>
      </c>
      <c r="C343" s="9"/>
    </row>
    <row r="344" ht="17.25" customHeight="1" spans="1:3">
      <c r="A344" s="59">
        <v>10120</v>
      </c>
      <c r="B344" s="60" t="s">
        <v>502</v>
      </c>
      <c r="C344" s="8">
        <f>SUM(C345:C346)</f>
        <v>0</v>
      </c>
    </row>
    <row r="345" ht="17.25" customHeight="1" spans="1:3">
      <c r="A345" s="59">
        <v>1012001</v>
      </c>
      <c r="B345" s="60" t="s">
        <v>503</v>
      </c>
      <c r="C345" s="9"/>
    </row>
    <row r="346" ht="17.25" customHeight="1" spans="1:3">
      <c r="A346" s="59">
        <v>1012020</v>
      </c>
      <c r="B346" s="60" t="s">
        <v>504</v>
      </c>
      <c r="C346" s="9"/>
    </row>
    <row r="347" ht="17.25" customHeight="1" spans="1:3">
      <c r="A347" s="59">
        <v>10121</v>
      </c>
      <c r="B347" s="60" t="s">
        <v>505</v>
      </c>
      <c r="C347" s="8">
        <f>SUM(C348:C349)</f>
        <v>79</v>
      </c>
    </row>
    <row r="348" ht="17.25" customHeight="1" spans="1:3">
      <c r="A348" s="59">
        <v>1012101</v>
      </c>
      <c r="B348" s="60" t="s">
        <v>506</v>
      </c>
      <c r="C348" s="9">
        <v>78</v>
      </c>
    </row>
    <row r="349" ht="17.25" customHeight="1" spans="1:3">
      <c r="A349" s="59">
        <v>1012120</v>
      </c>
      <c r="B349" s="60" t="s">
        <v>507</v>
      </c>
      <c r="C349" s="9">
        <v>1</v>
      </c>
    </row>
    <row r="350" ht="17.25" customHeight="1" spans="1:3">
      <c r="A350" s="59">
        <v>10199</v>
      </c>
      <c r="B350" s="60" t="s">
        <v>508</v>
      </c>
      <c r="C350" s="8">
        <f>SUM(C351:C352)</f>
        <v>0</v>
      </c>
    </row>
    <row r="351" ht="17.25" customHeight="1" spans="1:3">
      <c r="A351" s="59">
        <v>1019901</v>
      </c>
      <c r="B351" s="60" t="s">
        <v>509</v>
      </c>
      <c r="C351" s="9"/>
    </row>
    <row r="352" ht="17.25" customHeight="1" spans="1:3">
      <c r="A352" s="59">
        <v>1019920</v>
      </c>
      <c r="B352" s="60" t="s">
        <v>510</v>
      </c>
      <c r="C352" s="9"/>
    </row>
    <row r="353" ht="17.25" customHeight="1" spans="1:3">
      <c r="A353" s="59">
        <v>103</v>
      </c>
      <c r="B353" s="60" t="s">
        <v>511</v>
      </c>
      <c r="C353" s="8">
        <f>SUM(C354,C382,C576,C616,C635,C686,C689,C695)</f>
        <v>81241</v>
      </c>
    </row>
    <row r="354" ht="17.25" customHeight="1" spans="1:3">
      <c r="A354" s="59">
        <v>10302</v>
      </c>
      <c r="B354" s="60" t="s">
        <v>512</v>
      </c>
      <c r="C354" s="8">
        <f>SUM(C355,C364:C367,C370:C379)</f>
        <v>5151</v>
      </c>
    </row>
    <row r="355" ht="17.25" customHeight="1" spans="1:3">
      <c r="A355" s="59">
        <v>1030203</v>
      </c>
      <c r="B355" s="60" t="s">
        <v>513</v>
      </c>
      <c r="C355" s="8">
        <f>SUM(C356:C363)</f>
        <v>2037</v>
      </c>
    </row>
    <row r="356" ht="17.25" customHeight="1" spans="1:3">
      <c r="A356" s="59">
        <v>103020301</v>
      </c>
      <c r="B356" s="61" t="s">
        <v>514</v>
      </c>
      <c r="C356" s="9">
        <v>2037</v>
      </c>
    </row>
    <row r="357" ht="17.25" customHeight="1" spans="1:3">
      <c r="A357" s="59">
        <v>103020302</v>
      </c>
      <c r="B357" s="61" t="s">
        <v>515</v>
      </c>
      <c r="C357" s="9"/>
    </row>
    <row r="358" ht="17.25" customHeight="1" spans="1:3">
      <c r="A358" s="59">
        <v>103020303</v>
      </c>
      <c r="B358" s="61" t="s">
        <v>516</v>
      </c>
      <c r="C358" s="9"/>
    </row>
    <row r="359" ht="17.25" customHeight="1" spans="1:3">
      <c r="A359" s="59">
        <v>103020304</v>
      </c>
      <c r="B359" s="61" t="s">
        <v>517</v>
      </c>
      <c r="C359" s="9"/>
    </row>
    <row r="360" ht="17.25" customHeight="1" spans="1:3">
      <c r="A360" s="59">
        <v>103020305</v>
      </c>
      <c r="B360" s="61" t="s">
        <v>518</v>
      </c>
      <c r="C360" s="9"/>
    </row>
    <row r="361" ht="17.25" customHeight="1" spans="1:3">
      <c r="A361" s="59">
        <v>103020306</v>
      </c>
      <c r="B361" s="61" t="s">
        <v>519</v>
      </c>
      <c r="C361" s="9"/>
    </row>
    <row r="362" ht="17.25" customHeight="1" spans="1:3">
      <c r="A362" s="59">
        <v>103020307</v>
      </c>
      <c r="B362" s="61" t="s">
        <v>520</v>
      </c>
      <c r="C362" s="9"/>
    </row>
    <row r="363" ht="17.25" customHeight="1" spans="1:3">
      <c r="A363" s="59">
        <v>103020399</v>
      </c>
      <c r="B363" s="61" t="s">
        <v>521</v>
      </c>
      <c r="C363" s="9"/>
    </row>
    <row r="364" ht="17.25" customHeight="1" spans="1:3">
      <c r="A364" s="59">
        <v>1030205</v>
      </c>
      <c r="B364" s="60" t="s">
        <v>522</v>
      </c>
      <c r="C364" s="9"/>
    </row>
    <row r="365" ht="17.25" customHeight="1" spans="1:3">
      <c r="A365" s="59">
        <v>1030210</v>
      </c>
      <c r="B365" s="60" t="s">
        <v>523</v>
      </c>
      <c r="C365" s="9"/>
    </row>
    <row r="366" ht="17.25" customHeight="1" spans="1:3">
      <c r="A366" s="59">
        <v>1030212</v>
      </c>
      <c r="B366" s="60" t="s">
        <v>524</v>
      </c>
      <c r="C366" s="9"/>
    </row>
    <row r="367" ht="17.25" customHeight="1" spans="1:3">
      <c r="A367" s="59">
        <v>1030216</v>
      </c>
      <c r="B367" s="60" t="s">
        <v>525</v>
      </c>
      <c r="C367" s="8">
        <f>SUM(C368:C369)</f>
        <v>1358</v>
      </c>
    </row>
    <row r="368" ht="17.25" customHeight="1" spans="1:3">
      <c r="A368" s="59">
        <v>103021601</v>
      </c>
      <c r="B368" s="61" t="s">
        <v>526</v>
      </c>
      <c r="C368" s="9">
        <v>1358</v>
      </c>
    </row>
    <row r="369" ht="17.25" customHeight="1" spans="1:3">
      <c r="A369" s="59">
        <v>103021699</v>
      </c>
      <c r="B369" s="61" t="s">
        <v>527</v>
      </c>
      <c r="C369" s="9"/>
    </row>
    <row r="370" ht="17.25" customHeight="1" spans="1:3">
      <c r="A370" s="59">
        <v>1030217</v>
      </c>
      <c r="B370" s="60" t="s">
        <v>528</v>
      </c>
      <c r="C370" s="9"/>
    </row>
    <row r="371" ht="17.25" customHeight="1" spans="1:3">
      <c r="A371" s="59">
        <v>1030218</v>
      </c>
      <c r="B371" s="60" t="s">
        <v>529</v>
      </c>
      <c r="C371" s="9">
        <v>668</v>
      </c>
    </row>
    <row r="372" ht="17.25" customHeight="1" spans="1:3">
      <c r="A372" s="59">
        <v>1030219</v>
      </c>
      <c r="B372" s="60" t="s">
        <v>530</v>
      </c>
      <c r="C372" s="9"/>
    </row>
    <row r="373" ht="17.25" customHeight="1" spans="1:3">
      <c r="A373" s="59">
        <v>1030220</v>
      </c>
      <c r="B373" s="60" t="s">
        <v>531</v>
      </c>
      <c r="C373" s="9"/>
    </row>
    <row r="374" ht="17.25" customHeight="1" spans="1:3">
      <c r="A374" s="59">
        <v>1030222</v>
      </c>
      <c r="B374" s="60" t="s">
        <v>532</v>
      </c>
      <c r="C374" s="9">
        <v>25</v>
      </c>
    </row>
    <row r="375" ht="17.25" customHeight="1" spans="1:3">
      <c r="A375" s="59">
        <v>1030223</v>
      </c>
      <c r="B375" s="60" t="s">
        <v>533</v>
      </c>
      <c r="C375" s="9">
        <v>927</v>
      </c>
    </row>
    <row r="376" ht="17.25" customHeight="1" spans="1:3">
      <c r="A376" s="59">
        <v>1030224</v>
      </c>
      <c r="B376" s="60" t="s">
        <v>534</v>
      </c>
      <c r="C376" s="9"/>
    </row>
    <row r="377" ht="17.25" customHeight="1" spans="1:3">
      <c r="A377" s="59">
        <v>1030225</v>
      </c>
      <c r="B377" s="60" t="s">
        <v>535</v>
      </c>
      <c r="C377" s="9"/>
    </row>
    <row r="378" ht="15.75" customHeight="1" spans="1:3">
      <c r="A378" s="59">
        <v>1030226</v>
      </c>
      <c r="B378" s="60" t="s">
        <v>536</v>
      </c>
      <c r="C378" s="9"/>
    </row>
    <row r="379" ht="17.25" customHeight="1" spans="1:3">
      <c r="A379" s="59">
        <v>1030299</v>
      </c>
      <c r="B379" s="60" t="s">
        <v>537</v>
      </c>
      <c r="C379" s="8">
        <f>C380+C381</f>
        <v>136</v>
      </c>
    </row>
    <row r="380" ht="17.25" customHeight="1" spans="1:3">
      <c r="A380" s="59">
        <v>103029901</v>
      </c>
      <c r="B380" s="61" t="s">
        <v>538</v>
      </c>
      <c r="C380" s="9">
        <v>136</v>
      </c>
    </row>
    <row r="381" ht="17.25" customHeight="1" spans="1:3">
      <c r="A381" s="59">
        <v>103029999</v>
      </c>
      <c r="B381" s="61" t="s">
        <v>539</v>
      </c>
      <c r="C381" s="9"/>
    </row>
    <row r="382" ht="17.25" customHeight="1" spans="1:3">
      <c r="A382" s="59">
        <v>10304</v>
      </c>
      <c r="B382" s="60" t="s">
        <v>540</v>
      </c>
      <c r="C382" s="8">
        <f>C383+C399+C402+C405+C410+C412+C415+C417+C419+C422+C425+C427+C429+C440+C443+C447+C449+C451+C453+C456+C461+C464+C469+C473+C475+C478+C484+C489+C495+C499+C502+C509+C514+C521+C524+C528+C537+C541+C545+C549+C554+C558+C561+C563+C565+C567+C570+C573</f>
        <v>4850</v>
      </c>
    </row>
    <row r="383" ht="17.25" customHeight="1" spans="1:3">
      <c r="A383" s="59">
        <v>1030401</v>
      </c>
      <c r="B383" s="60" t="s">
        <v>541</v>
      </c>
      <c r="C383" s="8">
        <f>SUM(C384:C398)</f>
        <v>106</v>
      </c>
    </row>
    <row r="384" ht="17.25" customHeight="1" spans="1:3">
      <c r="A384" s="59">
        <v>103040101</v>
      </c>
      <c r="B384" s="61" t="s">
        <v>542</v>
      </c>
      <c r="C384" s="9"/>
    </row>
    <row r="385" ht="17.25" customHeight="1" spans="1:3">
      <c r="A385" s="59">
        <v>103040102</v>
      </c>
      <c r="B385" s="61" t="s">
        <v>543</v>
      </c>
      <c r="C385" s="9"/>
    </row>
    <row r="386" ht="17.25" customHeight="1" spans="1:3">
      <c r="A386" s="59">
        <v>103040103</v>
      </c>
      <c r="B386" s="61" t="s">
        <v>544</v>
      </c>
      <c r="C386" s="9"/>
    </row>
    <row r="387" ht="17.25" customHeight="1" spans="1:3">
      <c r="A387" s="59">
        <v>103040104</v>
      </c>
      <c r="B387" s="61" t="s">
        <v>545</v>
      </c>
      <c r="C387" s="9"/>
    </row>
    <row r="388" ht="17.25" customHeight="1" spans="1:3">
      <c r="A388" s="59">
        <v>103040109</v>
      </c>
      <c r="B388" s="61" t="s">
        <v>546</v>
      </c>
      <c r="C388" s="9"/>
    </row>
    <row r="389" ht="17.25" customHeight="1" spans="1:3">
      <c r="A389" s="59">
        <v>103040110</v>
      </c>
      <c r="B389" s="61" t="s">
        <v>547</v>
      </c>
      <c r="C389" s="9"/>
    </row>
    <row r="390" ht="17.25" customHeight="1" spans="1:3">
      <c r="A390" s="59">
        <v>103040111</v>
      </c>
      <c r="B390" s="61" t="s">
        <v>548</v>
      </c>
      <c r="C390" s="9">
        <v>39</v>
      </c>
    </row>
    <row r="391" ht="17.25" customHeight="1" spans="1:3">
      <c r="A391" s="59">
        <v>103040112</v>
      </c>
      <c r="B391" s="61" t="s">
        <v>549</v>
      </c>
      <c r="C391" s="9">
        <v>5</v>
      </c>
    </row>
    <row r="392" ht="17.25" customHeight="1" spans="1:3">
      <c r="A392" s="59">
        <v>103040113</v>
      </c>
      <c r="B392" s="61" t="s">
        <v>550</v>
      </c>
      <c r="C392" s="9">
        <v>3</v>
      </c>
    </row>
    <row r="393" ht="17.25" customHeight="1" spans="1:3">
      <c r="A393" s="59">
        <v>103040116</v>
      </c>
      <c r="B393" s="61" t="s">
        <v>551</v>
      </c>
      <c r="C393" s="9">
        <v>20</v>
      </c>
    </row>
    <row r="394" ht="17.25" customHeight="1" spans="1:3">
      <c r="A394" s="59">
        <v>103040117</v>
      </c>
      <c r="B394" s="61" t="s">
        <v>552</v>
      </c>
      <c r="C394" s="9">
        <v>39</v>
      </c>
    </row>
    <row r="395" ht="17.25" customHeight="1" spans="1:3">
      <c r="A395" s="59">
        <v>103040120</v>
      </c>
      <c r="B395" s="61" t="s">
        <v>553</v>
      </c>
      <c r="C395" s="9"/>
    </row>
    <row r="396" ht="17.25" customHeight="1" spans="1:3">
      <c r="A396" s="59">
        <v>103040121</v>
      </c>
      <c r="B396" s="61" t="s">
        <v>554</v>
      </c>
      <c r="C396" s="9"/>
    </row>
    <row r="397" ht="17.25" customHeight="1" spans="1:3">
      <c r="A397" s="59">
        <v>103040122</v>
      </c>
      <c r="B397" s="61" t="s">
        <v>555</v>
      </c>
      <c r="C397" s="9"/>
    </row>
    <row r="398" ht="17.25" customHeight="1" spans="1:3">
      <c r="A398" s="59">
        <v>103040150</v>
      </c>
      <c r="B398" s="61" t="s">
        <v>556</v>
      </c>
      <c r="C398" s="9"/>
    </row>
    <row r="399" ht="17.25" customHeight="1" spans="1:3">
      <c r="A399" s="59">
        <v>1030402</v>
      </c>
      <c r="B399" s="60" t="s">
        <v>557</v>
      </c>
      <c r="C399" s="8">
        <f>SUM(C400:C401)</f>
        <v>0</v>
      </c>
    </row>
    <row r="400" ht="17.25" customHeight="1" spans="1:3">
      <c r="A400" s="59">
        <v>103040201</v>
      </c>
      <c r="B400" s="61" t="s">
        <v>558</v>
      </c>
      <c r="C400" s="9"/>
    </row>
    <row r="401" ht="17.25" customHeight="1" spans="1:3">
      <c r="A401" s="59">
        <v>103040250</v>
      </c>
      <c r="B401" s="61" t="s">
        <v>559</v>
      </c>
      <c r="C401" s="9"/>
    </row>
    <row r="402" ht="17.25" customHeight="1" spans="1:3">
      <c r="A402" s="59">
        <v>1030403</v>
      </c>
      <c r="B402" s="60" t="s">
        <v>560</v>
      </c>
      <c r="C402" s="8">
        <f>SUM(C403:C404)</f>
        <v>0</v>
      </c>
    </row>
    <row r="403" ht="17.25" customHeight="1" spans="1:3">
      <c r="A403" s="59">
        <v>103040305</v>
      </c>
      <c r="B403" s="61" t="s">
        <v>561</v>
      </c>
      <c r="C403" s="9"/>
    </row>
    <row r="404" ht="17.25" customHeight="1" spans="1:3">
      <c r="A404" s="59">
        <v>103040350</v>
      </c>
      <c r="B404" s="61" t="s">
        <v>562</v>
      </c>
      <c r="C404" s="9"/>
    </row>
    <row r="405" ht="17.25" customHeight="1" spans="1:3">
      <c r="A405" s="59">
        <v>1030404</v>
      </c>
      <c r="B405" s="60" t="s">
        <v>563</v>
      </c>
      <c r="C405" s="8">
        <f>SUM(C406:C409)</f>
        <v>0</v>
      </c>
    </row>
    <row r="406" ht="17.25" customHeight="1" spans="1:3">
      <c r="A406" s="59">
        <v>103040402</v>
      </c>
      <c r="B406" s="61" t="s">
        <v>564</v>
      </c>
      <c r="C406" s="9"/>
    </row>
    <row r="407" ht="17.25" customHeight="1" spans="1:3">
      <c r="A407" s="59">
        <v>103040403</v>
      </c>
      <c r="B407" s="61" t="s">
        <v>565</v>
      </c>
      <c r="C407" s="9"/>
    </row>
    <row r="408" ht="17.25" customHeight="1" spans="1:3">
      <c r="A408" s="59">
        <v>103040404</v>
      </c>
      <c r="B408" s="61" t="s">
        <v>566</v>
      </c>
      <c r="C408" s="9"/>
    </row>
    <row r="409" ht="17.25" customHeight="1" spans="1:3">
      <c r="A409" s="59">
        <v>103040450</v>
      </c>
      <c r="B409" s="61" t="s">
        <v>567</v>
      </c>
      <c r="C409" s="9"/>
    </row>
    <row r="410" ht="17.25" customHeight="1" spans="1:3">
      <c r="A410" s="59">
        <v>1030406</v>
      </c>
      <c r="B410" s="60" t="s">
        <v>568</v>
      </c>
      <c r="C410" s="8">
        <f>C411</f>
        <v>0</v>
      </c>
    </row>
    <row r="411" ht="17.25" customHeight="1" spans="1:3">
      <c r="A411" s="59">
        <v>103040650</v>
      </c>
      <c r="B411" s="61" t="s">
        <v>569</v>
      </c>
      <c r="C411" s="9"/>
    </row>
    <row r="412" ht="17.25" customHeight="1" spans="1:3">
      <c r="A412" s="59">
        <v>1030407</v>
      </c>
      <c r="B412" s="60" t="s">
        <v>570</v>
      </c>
      <c r="C412" s="8">
        <f>SUM(C413:C414)</f>
        <v>0</v>
      </c>
    </row>
    <row r="413" ht="17.25" customHeight="1" spans="1:3">
      <c r="A413" s="59">
        <v>103040702</v>
      </c>
      <c r="B413" s="61" t="s">
        <v>571</v>
      </c>
      <c r="C413" s="9"/>
    </row>
    <row r="414" ht="17.25" customHeight="1" spans="1:3">
      <c r="A414" s="59">
        <v>103040750</v>
      </c>
      <c r="B414" s="61" t="s">
        <v>572</v>
      </c>
      <c r="C414" s="9"/>
    </row>
    <row r="415" ht="17.25" customHeight="1" spans="1:3">
      <c r="A415" s="59">
        <v>1030408</v>
      </c>
      <c r="B415" s="60" t="s">
        <v>573</v>
      </c>
      <c r="C415" s="8">
        <f>C416</f>
        <v>0</v>
      </c>
    </row>
    <row r="416" ht="17.25" customHeight="1" spans="1:3">
      <c r="A416" s="59">
        <v>103040850</v>
      </c>
      <c r="B416" s="61" t="s">
        <v>574</v>
      </c>
      <c r="C416" s="9"/>
    </row>
    <row r="417" ht="17.25" customHeight="1" spans="1:3">
      <c r="A417" s="59">
        <v>1030409</v>
      </c>
      <c r="B417" s="60" t="s">
        <v>575</v>
      </c>
      <c r="C417" s="8">
        <f>C418</f>
        <v>0</v>
      </c>
    </row>
    <row r="418" ht="17.25" customHeight="1" spans="1:3">
      <c r="A418" s="59">
        <v>103040950</v>
      </c>
      <c r="B418" s="61" t="s">
        <v>576</v>
      </c>
      <c r="C418" s="9"/>
    </row>
    <row r="419" ht="17.25" customHeight="1" spans="1:3">
      <c r="A419" s="59">
        <v>1030410</v>
      </c>
      <c r="B419" s="60" t="s">
        <v>577</v>
      </c>
      <c r="C419" s="8">
        <f>SUM(C420:C421)</f>
        <v>0</v>
      </c>
    </row>
    <row r="420" ht="17.25" customHeight="1" spans="1:3">
      <c r="A420" s="59">
        <v>103041001</v>
      </c>
      <c r="B420" s="61" t="s">
        <v>571</v>
      </c>
      <c r="C420" s="9"/>
    </row>
    <row r="421" ht="17.25" customHeight="1" spans="1:3">
      <c r="A421" s="59">
        <v>103041050</v>
      </c>
      <c r="B421" s="61" t="s">
        <v>578</v>
      </c>
      <c r="C421" s="9"/>
    </row>
    <row r="422" ht="17.25" customHeight="1" spans="1:3">
      <c r="A422" s="59">
        <v>1030413</v>
      </c>
      <c r="B422" s="60" t="s">
        <v>579</v>
      </c>
      <c r="C422" s="8">
        <f>SUM(C423:C424)</f>
        <v>0</v>
      </c>
    </row>
    <row r="423" ht="17.25" customHeight="1" spans="1:3">
      <c r="A423" s="59">
        <v>103041303</v>
      </c>
      <c r="B423" s="61" t="s">
        <v>580</v>
      </c>
      <c r="C423" s="9"/>
    </row>
    <row r="424" ht="17.25" customHeight="1" spans="1:3">
      <c r="A424" s="59">
        <v>103041350</v>
      </c>
      <c r="B424" s="61" t="s">
        <v>581</v>
      </c>
      <c r="C424" s="9"/>
    </row>
    <row r="425" ht="17.25" customHeight="1" spans="1:3">
      <c r="A425" s="59">
        <v>1030414</v>
      </c>
      <c r="B425" s="60" t="s">
        <v>582</v>
      </c>
      <c r="C425" s="8">
        <f>SUM(C426)</f>
        <v>0</v>
      </c>
    </row>
    <row r="426" ht="17.25" customHeight="1" spans="1:3">
      <c r="A426" s="59">
        <v>103041450</v>
      </c>
      <c r="B426" s="61" t="s">
        <v>583</v>
      </c>
      <c r="C426" s="9"/>
    </row>
    <row r="427" ht="17.25" customHeight="1" spans="1:3">
      <c r="A427" s="59">
        <v>1030415</v>
      </c>
      <c r="B427" s="60" t="s">
        <v>584</v>
      </c>
      <c r="C427" s="8">
        <f>C428</f>
        <v>0</v>
      </c>
    </row>
    <row r="428" ht="17.25" customHeight="1" spans="1:3">
      <c r="A428" s="59">
        <v>103041550</v>
      </c>
      <c r="B428" s="61" t="s">
        <v>585</v>
      </c>
      <c r="C428" s="9"/>
    </row>
    <row r="429" ht="17.25" customHeight="1" spans="1:3">
      <c r="A429" s="59">
        <v>1030416</v>
      </c>
      <c r="B429" s="60" t="s">
        <v>586</v>
      </c>
      <c r="C429" s="8">
        <f>SUM(C430:C439)</f>
        <v>0</v>
      </c>
    </row>
    <row r="430" ht="17.25" customHeight="1" spans="1:3">
      <c r="A430" s="59">
        <v>103041601</v>
      </c>
      <c r="B430" s="61" t="s">
        <v>587</v>
      </c>
      <c r="C430" s="9"/>
    </row>
    <row r="431" ht="17.25" customHeight="1" spans="1:3">
      <c r="A431" s="59">
        <v>103041602</v>
      </c>
      <c r="B431" s="61" t="s">
        <v>588</v>
      </c>
      <c r="C431" s="9"/>
    </row>
    <row r="432" ht="17.25" customHeight="1" spans="1:3">
      <c r="A432" s="59">
        <v>103041603</v>
      </c>
      <c r="B432" s="61" t="s">
        <v>589</v>
      </c>
      <c r="C432" s="9"/>
    </row>
    <row r="433" ht="17.25" customHeight="1" spans="1:3">
      <c r="A433" s="59">
        <v>103041604</v>
      </c>
      <c r="B433" s="61" t="s">
        <v>590</v>
      </c>
      <c r="C433" s="9"/>
    </row>
    <row r="434" ht="17.25" customHeight="1" spans="1:3">
      <c r="A434" s="59">
        <v>103041605</v>
      </c>
      <c r="B434" s="61" t="s">
        <v>591</v>
      </c>
      <c r="C434" s="9"/>
    </row>
    <row r="435" ht="17.25" customHeight="1" spans="1:3">
      <c r="A435" s="59">
        <v>103041607</v>
      </c>
      <c r="B435" s="61" t="s">
        <v>592</v>
      </c>
      <c r="C435" s="9"/>
    </row>
    <row r="436" ht="17.25" customHeight="1" spans="1:3">
      <c r="A436" s="59">
        <v>103041608</v>
      </c>
      <c r="B436" s="61" t="s">
        <v>571</v>
      </c>
      <c r="C436" s="9"/>
    </row>
    <row r="437" ht="17.25" customHeight="1" spans="1:3">
      <c r="A437" s="59">
        <v>103041616</v>
      </c>
      <c r="B437" s="61" t="s">
        <v>593</v>
      </c>
      <c r="C437" s="9"/>
    </row>
    <row r="438" ht="17.25" customHeight="1" spans="1:3">
      <c r="A438" s="59">
        <v>103041617</v>
      </c>
      <c r="B438" s="61" t="s">
        <v>594</v>
      </c>
      <c r="C438" s="9"/>
    </row>
    <row r="439" ht="17.25" customHeight="1" spans="1:3">
      <c r="A439" s="59">
        <v>103041650</v>
      </c>
      <c r="B439" s="61" t="s">
        <v>595</v>
      </c>
      <c r="C439" s="9"/>
    </row>
    <row r="440" ht="17.25" customHeight="1" spans="1:3">
      <c r="A440" s="59">
        <v>1030417</v>
      </c>
      <c r="B440" s="60" t="s">
        <v>596</v>
      </c>
      <c r="C440" s="8">
        <f>SUM(C441:C442)</f>
        <v>0</v>
      </c>
    </row>
    <row r="441" ht="17.25" customHeight="1" spans="1:3">
      <c r="A441" s="59">
        <v>103041704</v>
      </c>
      <c r="B441" s="61" t="s">
        <v>571</v>
      </c>
      <c r="C441" s="9"/>
    </row>
    <row r="442" ht="17.25" customHeight="1" spans="1:3">
      <c r="A442" s="59">
        <v>103041750</v>
      </c>
      <c r="B442" s="61" t="s">
        <v>597</v>
      </c>
      <c r="C442" s="9"/>
    </row>
    <row r="443" ht="17.25" customHeight="1" spans="1:3">
      <c r="A443" s="59">
        <v>1030418</v>
      </c>
      <c r="B443" s="60" t="s">
        <v>598</v>
      </c>
      <c r="C443" s="8">
        <f>SUM(C444:C446)</f>
        <v>0</v>
      </c>
    </row>
    <row r="444" ht="17.25" customHeight="1" spans="1:3">
      <c r="A444" s="59">
        <v>103041801</v>
      </c>
      <c r="B444" s="61" t="s">
        <v>599</v>
      </c>
      <c r="C444" s="9"/>
    </row>
    <row r="445" ht="17.25" customHeight="1" spans="1:3">
      <c r="A445" s="59">
        <v>103041802</v>
      </c>
      <c r="B445" s="61" t="s">
        <v>600</v>
      </c>
      <c r="C445" s="9"/>
    </row>
    <row r="446" ht="17.25" customHeight="1" spans="1:3">
      <c r="A446" s="59">
        <v>103041850</v>
      </c>
      <c r="B446" s="61" t="s">
        <v>601</v>
      </c>
      <c r="C446" s="9"/>
    </row>
    <row r="447" ht="17.25" customHeight="1" spans="1:3">
      <c r="A447" s="59">
        <v>1030419</v>
      </c>
      <c r="B447" s="60" t="s">
        <v>602</v>
      </c>
      <c r="C447" s="8">
        <f t="shared" ref="C447:C451" si="0">C448</f>
        <v>0</v>
      </c>
    </row>
    <row r="448" ht="17.25" customHeight="1" spans="1:3">
      <c r="A448" s="59">
        <v>103041950</v>
      </c>
      <c r="B448" s="61" t="s">
        <v>603</v>
      </c>
      <c r="C448" s="9"/>
    </row>
    <row r="449" ht="17.25" customHeight="1" spans="1:3">
      <c r="A449" s="59">
        <v>1030420</v>
      </c>
      <c r="B449" s="60" t="s">
        <v>604</v>
      </c>
      <c r="C449" s="8">
        <f t="shared" si="0"/>
        <v>0</v>
      </c>
    </row>
    <row r="450" ht="17.25" customHeight="1" spans="1:3">
      <c r="A450" s="59">
        <v>103042050</v>
      </c>
      <c r="B450" s="61" t="s">
        <v>605</v>
      </c>
      <c r="C450" s="9"/>
    </row>
    <row r="451" ht="17.25" customHeight="1" spans="1:3">
      <c r="A451" s="59">
        <v>1030422</v>
      </c>
      <c r="B451" s="60" t="s">
        <v>606</v>
      </c>
      <c r="C451" s="8">
        <f t="shared" si="0"/>
        <v>0</v>
      </c>
    </row>
    <row r="452" ht="17.25" customHeight="1" spans="1:3">
      <c r="A452" s="59">
        <v>103042250</v>
      </c>
      <c r="B452" s="61" t="s">
        <v>607</v>
      </c>
      <c r="C452" s="9"/>
    </row>
    <row r="453" ht="17.25" customHeight="1" spans="1:3">
      <c r="A453" s="59">
        <v>1030424</v>
      </c>
      <c r="B453" s="60" t="s">
        <v>608</v>
      </c>
      <c r="C453" s="8">
        <f>SUM(C454:C455)</f>
        <v>101</v>
      </c>
    </row>
    <row r="454" ht="17.25" customHeight="1" spans="1:3">
      <c r="A454" s="59">
        <v>103042401</v>
      </c>
      <c r="B454" s="61" t="s">
        <v>609</v>
      </c>
      <c r="C454" s="9">
        <v>101</v>
      </c>
    </row>
    <row r="455" ht="17.25" customHeight="1" spans="1:3">
      <c r="A455" s="59">
        <v>103042450</v>
      </c>
      <c r="B455" s="61" t="s">
        <v>610</v>
      </c>
      <c r="C455" s="9"/>
    </row>
    <row r="456" ht="17.25" customHeight="1" spans="1:3">
      <c r="A456" s="59">
        <v>1030425</v>
      </c>
      <c r="B456" s="60" t="s">
        <v>611</v>
      </c>
      <c r="C456" s="8">
        <f>SUM(C457:C460)</f>
        <v>0</v>
      </c>
    </row>
    <row r="457" ht="17.25" customHeight="1" spans="1:3">
      <c r="A457" s="59">
        <v>103042502</v>
      </c>
      <c r="B457" s="61" t="s">
        <v>612</v>
      </c>
      <c r="C457" s="9"/>
    </row>
    <row r="458" ht="17.25" customHeight="1" spans="1:3">
      <c r="A458" s="59">
        <v>103042507</v>
      </c>
      <c r="B458" s="61" t="s">
        <v>613</v>
      </c>
      <c r="C458" s="9"/>
    </row>
    <row r="459" ht="17.25" customHeight="1" spans="1:3">
      <c r="A459" s="59">
        <v>103042508</v>
      </c>
      <c r="B459" s="61" t="s">
        <v>614</v>
      </c>
      <c r="C459" s="9"/>
    </row>
    <row r="460" ht="17.25" customHeight="1" spans="1:3">
      <c r="A460" s="59">
        <v>103042550</v>
      </c>
      <c r="B460" s="61" t="s">
        <v>615</v>
      </c>
      <c r="C460" s="9"/>
    </row>
    <row r="461" ht="17.25" customHeight="1" spans="1:3">
      <c r="A461" s="59">
        <v>1030426</v>
      </c>
      <c r="B461" s="60" t="s">
        <v>616</v>
      </c>
      <c r="C461" s="8">
        <f>SUM(C462:C463)</f>
        <v>0</v>
      </c>
    </row>
    <row r="462" ht="17.25" customHeight="1" spans="1:3">
      <c r="A462" s="59">
        <v>103042604</v>
      </c>
      <c r="B462" s="61" t="s">
        <v>617</v>
      </c>
      <c r="C462" s="9"/>
    </row>
    <row r="463" ht="17.25" customHeight="1" spans="1:3">
      <c r="A463" s="59">
        <v>103042650</v>
      </c>
      <c r="B463" s="61" t="s">
        <v>618</v>
      </c>
      <c r="C463" s="9"/>
    </row>
    <row r="464" ht="17.25" customHeight="1" spans="1:3">
      <c r="A464" s="59">
        <v>1030427</v>
      </c>
      <c r="B464" s="60" t="s">
        <v>619</v>
      </c>
      <c r="C464" s="8">
        <f>SUM(C465:C468)</f>
        <v>179</v>
      </c>
    </row>
    <row r="465" ht="17.25" customHeight="1" spans="1:3">
      <c r="A465" s="59">
        <v>103042707</v>
      </c>
      <c r="B465" s="61" t="s">
        <v>620</v>
      </c>
      <c r="C465" s="9"/>
    </row>
    <row r="466" ht="17.25" customHeight="1" spans="1:3">
      <c r="A466" s="59">
        <v>103042750</v>
      </c>
      <c r="B466" s="61" t="s">
        <v>621</v>
      </c>
      <c r="C466" s="9">
        <v>179</v>
      </c>
    </row>
    <row r="467" ht="17.25" customHeight="1" spans="1:3">
      <c r="A467" s="59">
        <v>103042751</v>
      </c>
      <c r="B467" s="61" t="s">
        <v>622</v>
      </c>
      <c r="C467" s="9"/>
    </row>
    <row r="468" ht="17.25" customHeight="1" spans="1:3">
      <c r="A468" s="59">
        <v>103042752</v>
      </c>
      <c r="B468" s="61" t="s">
        <v>623</v>
      </c>
      <c r="C468" s="9"/>
    </row>
    <row r="469" ht="17.25" customHeight="1" spans="1:3">
      <c r="A469" s="59">
        <v>1030429</v>
      </c>
      <c r="B469" s="60" t="s">
        <v>624</v>
      </c>
      <c r="C469" s="8">
        <f>SUM(C470:C472)</f>
        <v>0</v>
      </c>
    </row>
    <row r="470" ht="17.25" customHeight="1" spans="1:3">
      <c r="A470" s="59">
        <v>103042907</v>
      </c>
      <c r="B470" s="61" t="s">
        <v>625</v>
      </c>
      <c r="C470" s="9"/>
    </row>
    <row r="471" ht="17.25" customHeight="1" spans="1:3">
      <c r="A471" s="59">
        <v>103042908</v>
      </c>
      <c r="B471" s="61" t="s">
        <v>626</v>
      </c>
      <c r="C471" s="9"/>
    </row>
    <row r="472" ht="17.25" customHeight="1" spans="1:3">
      <c r="A472" s="59">
        <v>103042950</v>
      </c>
      <c r="B472" s="61" t="s">
        <v>627</v>
      </c>
      <c r="C472" s="9"/>
    </row>
    <row r="473" ht="17.25" customHeight="1" spans="1:3">
      <c r="A473" s="59">
        <v>1030430</v>
      </c>
      <c r="B473" s="60" t="s">
        <v>628</v>
      </c>
      <c r="C473" s="8">
        <f>C474</f>
        <v>0</v>
      </c>
    </row>
    <row r="474" ht="17.25" customHeight="1" spans="1:3">
      <c r="A474" s="59">
        <v>103043050</v>
      </c>
      <c r="B474" s="61" t="s">
        <v>629</v>
      </c>
      <c r="C474" s="9"/>
    </row>
    <row r="475" ht="17.25" customHeight="1" spans="1:3">
      <c r="A475" s="59">
        <v>1030431</v>
      </c>
      <c r="B475" s="60" t="s">
        <v>630</v>
      </c>
      <c r="C475" s="8">
        <f>SUM(C476:C477)</f>
        <v>0</v>
      </c>
    </row>
    <row r="476" ht="17.25" customHeight="1" spans="1:3">
      <c r="A476" s="59">
        <v>103043101</v>
      </c>
      <c r="B476" s="61" t="s">
        <v>631</v>
      </c>
      <c r="C476" s="9"/>
    </row>
    <row r="477" ht="17.25" customHeight="1" spans="1:3">
      <c r="A477" s="59">
        <v>103043150</v>
      </c>
      <c r="B477" s="61" t="s">
        <v>632</v>
      </c>
      <c r="C477" s="9"/>
    </row>
    <row r="478" ht="17.25" customHeight="1" spans="1:3">
      <c r="A478" s="59">
        <v>1030432</v>
      </c>
      <c r="B478" s="60" t="s">
        <v>633</v>
      </c>
      <c r="C478" s="8">
        <f>SUM(C479:C483)</f>
        <v>802</v>
      </c>
    </row>
    <row r="479" ht="17.25" customHeight="1" spans="1:3">
      <c r="A479" s="59">
        <v>103043204</v>
      </c>
      <c r="B479" s="61" t="s">
        <v>634</v>
      </c>
      <c r="C479" s="9"/>
    </row>
    <row r="480" ht="17.25" customHeight="1" spans="1:3">
      <c r="A480" s="59">
        <v>103043205</v>
      </c>
      <c r="B480" s="61" t="s">
        <v>635</v>
      </c>
      <c r="C480" s="9"/>
    </row>
    <row r="481" ht="17.25" customHeight="1" spans="1:3">
      <c r="A481" s="59">
        <v>103043208</v>
      </c>
      <c r="B481" s="61" t="s">
        <v>636</v>
      </c>
      <c r="C481" s="9">
        <v>742</v>
      </c>
    </row>
    <row r="482" ht="17.25" customHeight="1" spans="1:3">
      <c r="A482" s="59">
        <v>103043211</v>
      </c>
      <c r="B482" s="61" t="s">
        <v>637</v>
      </c>
      <c r="C482" s="9">
        <v>60</v>
      </c>
    </row>
    <row r="483" ht="17.25" customHeight="1" spans="1:3">
      <c r="A483" s="59">
        <v>103043250</v>
      </c>
      <c r="B483" s="61" t="s">
        <v>638</v>
      </c>
      <c r="C483" s="9"/>
    </row>
    <row r="484" ht="17.25" customHeight="1" spans="1:3">
      <c r="A484" s="59">
        <v>1030433</v>
      </c>
      <c r="B484" s="60" t="s">
        <v>639</v>
      </c>
      <c r="C484" s="8">
        <f>SUM(C485:C488)</f>
        <v>492</v>
      </c>
    </row>
    <row r="485" ht="17.25" customHeight="1" spans="1:3">
      <c r="A485" s="59">
        <v>103043306</v>
      </c>
      <c r="B485" s="61" t="s">
        <v>640</v>
      </c>
      <c r="C485" s="9">
        <v>402</v>
      </c>
    </row>
    <row r="486" ht="17.25" customHeight="1" spans="1:3">
      <c r="A486" s="59">
        <v>103043310</v>
      </c>
      <c r="B486" s="61" t="s">
        <v>571</v>
      </c>
      <c r="C486" s="9"/>
    </row>
    <row r="487" ht="17.25" customHeight="1" spans="1:3">
      <c r="A487" s="59">
        <v>103043313</v>
      </c>
      <c r="B487" s="61" t="s">
        <v>641</v>
      </c>
      <c r="C487" s="9">
        <v>90</v>
      </c>
    </row>
    <row r="488" ht="17.25" customHeight="1" spans="1:3">
      <c r="A488" s="59">
        <v>103043350</v>
      </c>
      <c r="B488" s="61" t="s">
        <v>642</v>
      </c>
      <c r="C488" s="9"/>
    </row>
    <row r="489" ht="17.25" customHeight="1" spans="1:3">
      <c r="A489" s="59">
        <v>1030434</v>
      </c>
      <c r="B489" s="60" t="s">
        <v>643</v>
      </c>
      <c r="C489" s="8">
        <f>SUM(C490:C494)</f>
        <v>0</v>
      </c>
    </row>
    <row r="490" ht="17.25" customHeight="1" spans="1:3">
      <c r="A490" s="59">
        <v>103043401</v>
      </c>
      <c r="B490" s="61" t="s">
        <v>644</v>
      </c>
      <c r="C490" s="9"/>
    </row>
    <row r="491" ht="17.25" customHeight="1" spans="1:3">
      <c r="A491" s="59">
        <v>103043402</v>
      </c>
      <c r="B491" s="61" t="s">
        <v>645</v>
      </c>
      <c r="C491" s="9"/>
    </row>
    <row r="492" ht="17.25" customHeight="1" spans="1:3">
      <c r="A492" s="59">
        <v>103043403</v>
      </c>
      <c r="B492" s="61" t="s">
        <v>646</v>
      </c>
      <c r="C492" s="9"/>
    </row>
    <row r="493" ht="17.25" customHeight="1" spans="1:3">
      <c r="A493" s="59">
        <v>103043404</v>
      </c>
      <c r="B493" s="61" t="s">
        <v>647</v>
      </c>
      <c r="C493" s="9"/>
    </row>
    <row r="494" ht="17.25" customHeight="1" spans="1:3">
      <c r="A494" s="59">
        <v>103043450</v>
      </c>
      <c r="B494" s="61" t="s">
        <v>648</v>
      </c>
      <c r="C494" s="9"/>
    </row>
    <row r="495" ht="17.25" customHeight="1" spans="1:3">
      <c r="A495" s="59">
        <v>1030435</v>
      </c>
      <c r="B495" s="60" t="s">
        <v>649</v>
      </c>
      <c r="C495" s="8">
        <f>SUM(C496:C498)</f>
        <v>0</v>
      </c>
    </row>
    <row r="496" ht="17.25" customHeight="1" spans="1:3">
      <c r="A496" s="59">
        <v>103043506</v>
      </c>
      <c r="B496" s="61" t="s">
        <v>571</v>
      </c>
      <c r="C496" s="9"/>
    </row>
    <row r="497" ht="17.25" customHeight="1" spans="1:3">
      <c r="A497" s="59">
        <v>103043507</v>
      </c>
      <c r="B497" s="61" t="s">
        <v>650</v>
      </c>
      <c r="C497" s="9"/>
    </row>
    <row r="498" ht="17.25" customHeight="1" spans="1:3">
      <c r="A498" s="59">
        <v>103043550</v>
      </c>
      <c r="B498" s="61" t="s">
        <v>651</v>
      </c>
      <c r="C498" s="9"/>
    </row>
    <row r="499" ht="17.25" customHeight="1" spans="1:3">
      <c r="A499" s="59">
        <v>1030440</v>
      </c>
      <c r="B499" s="60" t="s">
        <v>652</v>
      </c>
      <c r="C499" s="8">
        <f>SUM(C500:C501)</f>
        <v>0</v>
      </c>
    </row>
    <row r="500" ht="17.25" customHeight="1" spans="1:3">
      <c r="A500" s="59">
        <v>103044001</v>
      </c>
      <c r="B500" s="61" t="s">
        <v>571</v>
      </c>
      <c r="C500" s="9"/>
    </row>
    <row r="501" ht="17.25" customHeight="1" spans="1:3">
      <c r="A501" s="59">
        <v>103044050</v>
      </c>
      <c r="B501" s="61" t="s">
        <v>653</v>
      </c>
      <c r="C501" s="9"/>
    </row>
    <row r="502" ht="17.25" customHeight="1" spans="1:3">
      <c r="A502" s="59">
        <v>1030442</v>
      </c>
      <c r="B502" s="60" t="s">
        <v>654</v>
      </c>
      <c r="C502" s="8">
        <f>SUM(C503:C508)</f>
        <v>0</v>
      </c>
    </row>
    <row r="503" ht="17.25" customHeight="1" spans="1:3">
      <c r="A503" s="59">
        <v>103044203</v>
      </c>
      <c r="B503" s="61" t="s">
        <v>571</v>
      </c>
      <c r="C503" s="9"/>
    </row>
    <row r="504" ht="17.25" customHeight="1" spans="1:3">
      <c r="A504" s="59">
        <v>103044208</v>
      </c>
      <c r="B504" s="61" t="s">
        <v>655</v>
      </c>
      <c r="C504" s="9"/>
    </row>
    <row r="505" ht="17.25" customHeight="1" spans="1:3">
      <c r="A505" s="59">
        <v>103044209</v>
      </c>
      <c r="B505" s="61" t="s">
        <v>656</v>
      </c>
      <c r="C505" s="9"/>
    </row>
    <row r="506" ht="17.25" customHeight="1" spans="1:3">
      <c r="A506" s="59">
        <v>103044220</v>
      </c>
      <c r="B506" s="61" t="s">
        <v>657</v>
      </c>
      <c r="C506" s="9"/>
    </row>
    <row r="507" ht="17.25" customHeight="1" spans="1:3">
      <c r="A507" s="59">
        <v>103044221</v>
      </c>
      <c r="B507" s="61" t="s">
        <v>658</v>
      </c>
      <c r="C507" s="9"/>
    </row>
    <row r="508" ht="17.25" customHeight="1" spans="1:3">
      <c r="A508" s="59">
        <v>103044250</v>
      </c>
      <c r="B508" s="61" t="s">
        <v>659</v>
      </c>
      <c r="C508" s="9"/>
    </row>
    <row r="509" ht="17.25" customHeight="1" spans="1:3">
      <c r="A509" s="59">
        <v>1030443</v>
      </c>
      <c r="B509" s="60" t="s">
        <v>660</v>
      </c>
      <c r="C509" s="8">
        <f>SUM(C510:C513)</f>
        <v>0</v>
      </c>
    </row>
    <row r="510" ht="17.25" customHeight="1" spans="1:3">
      <c r="A510" s="59">
        <v>103044306</v>
      </c>
      <c r="B510" s="61" t="s">
        <v>571</v>
      </c>
      <c r="C510" s="9"/>
    </row>
    <row r="511" ht="17.25" customHeight="1" spans="1:3">
      <c r="A511" s="59">
        <v>103044307</v>
      </c>
      <c r="B511" s="61" t="s">
        <v>661</v>
      </c>
      <c r="C511" s="9"/>
    </row>
    <row r="512" ht="17.25" customHeight="1" spans="1:3">
      <c r="A512" s="59">
        <v>103044308</v>
      </c>
      <c r="B512" s="61" t="s">
        <v>662</v>
      </c>
      <c r="C512" s="9"/>
    </row>
    <row r="513" ht="17.25" customHeight="1" spans="1:3">
      <c r="A513" s="59">
        <v>103044350</v>
      </c>
      <c r="B513" s="61" t="s">
        <v>663</v>
      </c>
      <c r="C513" s="9"/>
    </row>
    <row r="514" ht="17.25" customHeight="1" spans="1:3">
      <c r="A514" s="59">
        <v>1030444</v>
      </c>
      <c r="B514" s="60" t="s">
        <v>664</v>
      </c>
      <c r="C514" s="8">
        <f>SUM(C515:C520)</f>
        <v>0</v>
      </c>
    </row>
    <row r="515" ht="17.25" customHeight="1" spans="1:3">
      <c r="A515" s="59">
        <v>103044414</v>
      </c>
      <c r="B515" s="61" t="s">
        <v>665</v>
      </c>
      <c r="C515" s="9"/>
    </row>
    <row r="516" ht="17.25" customHeight="1" spans="1:3">
      <c r="A516" s="59">
        <v>103044416</v>
      </c>
      <c r="B516" s="61" t="s">
        <v>666</v>
      </c>
      <c r="C516" s="9"/>
    </row>
    <row r="517" ht="17.25" customHeight="1" spans="1:3">
      <c r="A517" s="59">
        <v>103044433</v>
      </c>
      <c r="B517" s="61" t="s">
        <v>667</v>
      </c>
      <c r="C517" s="9"/>
    </row>
    <row r="518" ht="17.25" customHeight="1" spans="1:3">
      <c r="A518" s="59">
        <v>103044434</v>
      </c>
      <c r="B518" s="61" t="s">
        <v>668</v>
      </c>
      <c r="C518" s="9"/>
    </row>
    <row r="519" ht="17.25" customHeight="1" spans="1:3">
      <c r="A519" s="59">
        <v>103044435</v>
      </c>
      <c r="B519" s="61" t="s">
        <v>669</v>
      </c>
      <c r="C519" s="9"/>
    </row>
    <row r="520" ht="17.25" customHeight="1" spans="1:3">
      <c r="A520" s="59">
        <v>103044450</v>
      </c>
      <c r="B520" s="61" t="s">
        <v>670</v>
      </c>
      <c r="C520" s="9"/>
    </row>
    <row r="521" ht="17.25" customHeight="1" spans="1:3">
      <c r="A521" s="59">
        <v>1030445</v>
      </c>
      <c r="B521" s="60" t="s">
        <v>671</v>
      </c>
      <c r="C521" s="8">
        <f>SUM(C522:C523)</f>
        <v>0</v>
      </c>
    </row>
    <row r="522" ht="17.25" customHeight="1" spans="1:3">
      <c r="A522" s="59">
        <v>103044507</v>
      </c>
      <c r="B522" s="61" t="s">
        <v>672</v>
      </c>
      <c r="C522" s="9"/>
    </row>
    <row r="523" ht="17.25" customHeight="1" spans="1:3">
      <c r="A523" s="59">
        <v>103044550</v>
      </c>
      <c r="B523" s="61" t="s">
        <v>673</v>
      </c>
      <c r="C523" s="9"/>
    </row>
    <row r="524" ht="17.25" customHeight="1" spans="1:3">
      <c r="A524" s="59">
        <v>1030446</v>
      </c>
      <c r="B524" s="60" t="s">
        <v>674</v>
      </c>
      <c r="C524" s="8">
        <f>SUM(C525:C527)</f>
        <v>64</v>
      </c>
    </row>
    <row r="525" ht="17.25" customHeight="1" spans="1:3">
      <c r="A525" s="59">
        <v>103044608</v>
      </c>
      <c r="B525" s="61" t="s">
        <v>571</v>
      </c>
      <c r="C525" s="9"/>
    </row>
    <row r="526" ht="17.25" customHeight="1" spans="1:3">
      <c r="A526" s="59">
        <v>103044609</v>
      </c>
      <c r="B526" s="61" t="s">
        <v>675</v>
      </c>
      <c r="C526" s="9">
        <v>64</v>
      </c>
    </row>
    <row r="527" ht="17.25" customHeight="1" spans="1:3">
      <c r="A527" s="59">
        <v>103044650</v>
      </c>
      <c r="B527" s="61" t="s">
        <v>676</v>
      </c>
      <c r="C527" s="9"/>
    </row>
    <row r="528" ht="17.25" customHeight="1" spans="1:3">
      <c r="A528" s="59">
        <v>1030447</v>
      </c>
      <c r="B528" s="60" t="s">
        <v>677</v>
      </c>
      <c r="C528" s="8">
        <f>SUM(C529:C536)</f>
        <v>59</v>
      </c>
    </row>
    <row r="529" ht="17.25" customHeight="1" spans="1:3">
      <c r="A529" s="59">
        <v>103044709</v>
      </c>
      <c r="B529" s="61" t="s">
        <v>678</v>
      </c>
      <c r="C529" s="9">
        <v>12</v>
      </c>
    </row>
    <row r="530" ht="17.25" customHeight="1" spans="1:3">
      <c r="A530" s="59">
        <v>103044712</v>
      </c>
      <c r="B530" s="61" t="s">
        <v>679</v>
      </c>
      <c r="C530" s="9"/>
    </row>
    <row r="531" ht="17.25" customHeight="1" spans="1:3">
      <c r="A531" s="59">
        <v>103044713</v>
      </c>
      <c r="B531" s="61" t="s">
        <v>571</v>
      </c>
      <c r="C531" s="9"/>
    </row>
    <row r="532" ht="17.25" customHeight="1" spans="1:3">
      <c r="A532" s="59">
        <v>103044715</v>
      </c>
      <c r="B532" s="61" t="s">
        <v>680</v>
      </c>
      <c r="C532" s="9"/>
    </row>
    <row r="533" ht="17.25" customHeight="1" spans="1:3">
      <c r="A533" s="59">
        <v>103044730</v>
      </c>
      <c r="B533" s="61" t="s">
        <v>681</v>
      </c>
      <c r="C533" s="9"/>
    </row>
    <row r="534" ht="17.25" customHeight="1" spans="1:3">
      <c r="A534" s="59">
        <v>103044731</v>
      </c>
      <c r="B534" s="61" t="s">
        <v>682</v>
      </c>
      <c r="C534" s="9"/>
    </row>
    <row r="535" ht="17.25" customHeight="1" spans="1:3">
      <c r="A535" s="59">
        <v>103044733</v>
      </c>
      <c r="B535" s="61" t="s">
        <v>683</v>
      </c>
      <c r="C535" s="9">
        <v>46</v>
      </c>
    </row>
    <row r="536" ht="17.25" customHeight="1" spans="1:3">
      <c r="A536" s="59">
        <v>103044750</v>
      </c>
      <c r="B536" s="61" t="s">
        <v>684</v>
      </c>
      <c r="C536" s="9">
        <v>1</v>
      </c>
    </row>
    <row r="537" ht="17.25" customHeight="1" spans="1:3">
      <c r="A537" s="59">
        <v>1030448</v>
      </c>
      <c r="B537" s="60" t="s">
        <v>685</v>
      </c>
      <c r="C537" s="8">
        <f>SUM(C538:C540)</f>
        <v>0</v>
      </c>
    </row>
    <row r="538" ht="17.25" customHeight="1" spans="1:3">
      <c r="A538" s="59">
        <v>103044801</v>
      </c>
      <c r="B538" s="61" t="s">
        <v>686</v>
      </c>
      <c r="C538" s="9"/>
    </row>
    <row r="539" ht="17.25" customHeight="1" spans="1:3">
      <c r="A539" s="59">
        <v>103044802</v>
      </c>
      <c r="B539" s="61" t="s">
        <v>687</v>
      </c>
      <c r="C539" s="9"/>
    </row>
    <row r="540" ht="17.25" customHeight="1" spans="1:3">
      <c r="A540" s="59">
        <v>103044850</v>
      </c>
      <c r="B540" s="61" t="s">
        <v>688</v>
      </c>
      <c r="C540" s="9"/>
    </row>
    <row r="541" ht="17.25" customHeight="1" spans="1:3">
      <c r="A541" s="59">
        <v>1030449</v>
      </c>
      <c r="B541" s="60" t="s">
        <v>689</v>
      </c>
      <c r="C541" s="8">
        <f>SUM(C542:C544)</f>
        <v>3047</v>
      </c>
    </row>
    <row r="542" ht="17.25" customHeight="1" spans="1:3">
      <c r="A542" s="59">
        <v>103044907</v>
      </c>
      <c r="B542" s="61" t="s">
        <v>613</v>
      </c>
      <c r="C542" s="9"/>
    </row>
    <row r="543" ht="17.25" customHeight="1" spans="1:3">
      <c r="A543" s="59">
        <v>103044908</v>
      </c>
      <c r="B543" s="61" t="s">
        <v>690</v>
      </c>
      <c r="C543" s="9">
        <v>2000</v>
      </c>
    </row>
    <row r="544" ht="17.25" customHeight="1" spans="1:3">
      <c r="A544" s="59">
        <v>103044950</v>
      </c>
      <c r="B544" s="61" t="s">
        <v>691</v>
      </c>
      <c r="C544" s="9">
        <v>1047</v>
      </c>
    </row>
    <row r="545" ht="17.25" customHeight="1" spans="1:3">
      <c r="A545" s="59">
        <v>1030450</v>
      </c>
      <c r="B545" s="60" t="s">
        <v>692</v>
      </c>
      <c r="C545" s="8">
        <f>SUM(C546:C548)</f>
        <v>0</v>
      </c>
    </row>
    <row r="546" ht="17.25" customHeight="1" spans="1:3">
      <c r="A546" s="59">
        <v>103045002</v>
      </c>
      <c r="B546" s="61" t="s">
        <v>693</v>
      </c>
      <c r="C546" s="9"/>
    </row>
    <row r="547" ht="17.25" customHeight="1" spans="1:3">
      <c r="A547" s="59">
        <v>103045004</v>
      </c>
      <c r="B547" s="61" t="s">
        <v>694</v>
      </c>
      <c r="C547" s="9"/>
    </row>
    <row r="548" ht="17.25" customHeight="1" spans="1:3">
      <c r="A548" s="59">
        <v>103045050</v>
      </c>
      <c r="B548" s="61" t="s">
        <v>695</v>
      </c>
      <c r="C548" s="9"/>
    </row>
    <row r="549" ht="17.25" customHeight="1" spans="1:3">
      <c r="A549" s="59">
        <v>1030451</v>
      </c>
      <c r="B549" s="60" t="s">
        <v>696</v>
      </c>
      <c r="C549" s="8">
        <f>SUM(C550:C553)</f>
        <v>0</v>
      </c>
    </row>
    <row r="550" ht="17.25" customHeight="1" spans="1:3">
      <c r="A550" s="59">
        <v>103045101</v>
      </c>
      <c r="B550" s="61" t="s">
        <v>697</v>
      </c>
      <c r="C550" s="9"/>
    </row>
    <row r="551" ht="17.25" customHeight="1" spans="1:3">
      <c r="A551" s="59">
        <v>103045102</v>
      </c>
      <c r="B551" s="61" t="s">
        <v>698</v>
      </c>
      <c r="C551" s="9"/>
    </row>
    <row r="552" ht="17.25" customHeight="1" spans="1:3">
      <c r="A552" s="59">
        <v>103045103</v>
      </c>
      <c r="B552" s="61" t="s">
        <v>699</v>
      </c>
      <c r="C552" s="9"/>
    </row>
    <row r="553" ht="17.25" customHeight="1" spans="1:3">
      <c r="A553" s="59">
        <v>103045150</v>
      </c>
      <c r="B553" s="61" t="s">
        <v>700</v>
      </c>
      <c r="C553" s="9"/>
    </row>
    <row r="554" ht="17.25" customHeight="1" spans="1:3">
      <c r="A554" s="59">
        <v>1030452</v>
      </c>
      <c r="B554" s="60" t="s">
        <v>701</v>
      </c>
      <c r="C554" s="8">
        <f>SUM(C555:C557)</f>
        <v>0</v>
      </c>
    </row>
    <row r="555" ht="17.25" customHeight="1" spans="1:3">
      <c r="A555" s="59">
        <v>103045201</v>
      </c>
      <c r="B555" s="61" t="s">
        <v>702</v>
      </c>
      <c r="C555" s="9"/>
    </row>
    <row r="556" ht="17.25" customHeight="1" spans="1:3">
      <c r="A556" s="59">
        <v>103045202</v>
      </c>
      <c r="B556" s="61" t="s">
        <v>703</v>
      </c>
      <c r="C556" s="9"/>
    </row>
    <row r="557" ht="17.25" customHeight="1" spans="1:3">
      <c r="A557" s="59">
        <v>103045250</v>
      </c>
      <c r="B557" s="61" t="s">
        <v>704</v>
      </c>
      <c r="C557" s="9"/>
    </row>
    <row r="558" ht="17.25" customHeight="1" spans="1:3">
      <c r="A558" s="59">
        <v>1030455</v>
      </c>
      <c r="B558" s="60" t="s">
        <v>705</v>
      </c>
      <c r="C558" s="8">
        <f>SUM(C559:C560)</f>
        <v>0</v>
      </c>
    </row>
    <row r="559" ht="17.25" customHeight="1" spans="1:3">
      <c r="A559" s="59">
        <v>103045501</v>
      </c>
      <c r="B559" s="61" t="s">
        <v>706</v>
      </c>
      <c r="C559" s="9"/>
    </row>
    <row r="560" ht="17.25" customHeight="1" spans="1:3">
      <c r="A560" s="59">
        <v>103045550</v>
      </c>
      <c r="B560" s="61" t="s">
        <v>707</v>
      </c>
      <c r="C560" s="9"/>
    </row>
    <row r="561" ht="17.25" customHeight="1" spans="1:3">
      <c r="A561" s="59">
        <v>1030456</v>
      </c>
      <c r="B561" s="60" t="s">
        <v>708</v>
      </c>
      <c r="C561" s="8">
        <f t="shared" ref="C561:C565" si="1">C562</f>
        <v>0</v>
      </c>
    </row>
    <row r="562" ht="17.25" customHeight="1" spans="1:3">
      <c r="A562" s="59">
        <v>103045650</v>
      </c>
      <c r="B562" s="61" t="s">
        <v>709</v>
      </c>
      <c r="C562" s="9"/>
    </row>
    <row r="563" ht="17.25" customHeight="1" spans="1:3">
      <c r="A563" s="59">
        <v>1030457</v>
      </c>
      <c r="B563" s="60" t="s">
        <v>710</v>
      </c>
      <c r="C563" s="8">
        <f t="shared" si="1"/>
        <v>0</v>
      </c>
    </row>
    <row r="564" ht="17.25" customHeight="1" spans="1:3">
      <c r="A564" s="59">
        <v>103045750</v>
      </c>
      <c r="B564" s="61" t="s">
        <v>711</v>
      </c>
      <c r="C564" s="9"/>
    </row>
    <row r="565" ht="17.25" customHeight="1" spans="1:3">
      <c r="A565" s="59">
        <v>1030458</v>
      </c>
      <c r="B565" s="60" t="s">
        <v>712</v>
      </c>
      <c r="C565" s="8">
        <f t="shared" si="1"/>
        <v>0</v>
      </c>
    </row>
    <row r="566" ht="17.25" customHeight="1" spans="1:3">
      <c r="A566" s="59">
        <v>103045850</v>
      </c>
      <c r="B566" s="61" t="s">
        <v>713</v>
      </c>
      <c r="C566" s="9"/>
    </row>
    <row r="567" ht="17.25" customHeight="1" spans="1:3">
      <c r="A567" s="59">
        <v>1030459</v>
      </c>
      <c r="B567" s="60" t="s">
        <v>714</v>
      </c>
      <c r="C567" s="8">
        <f>SUM(C568:C569)</f>
        <v>0</v>
      </c>
    </row>
    <row r="568" ht="17.25" customHeight="1" spans="1:3">
      <c r="A568" s="59">
        <v>103045902</v>
      </c>
      <c r="B568" s="61" t="s">
        <v>715</v>
      </c>
      <c r="C568" s="9"/>
    </row>
    <row r="569" ht="17.25" customHeight="1" spans="1:3">
      <c r="A569" s="59">
        <v>103045950</v>
      </c>
      <c r="B569" s="61" t="s">
        <v>716</v>
      </c>
      <c r="C569" s="9"/>
    </row>
    <row r="570" ht="17.25" customHeight="1" spans="1:3">
      <c r="A570" s="59">
        <v>1030461</v>
      </c>
      <c r="B570" s="60" t="s">
        <v>717</v>
      </c>
      <c r="C570" s="8">
        <f>SUM(C571:C572)</f>
        <v>0</v>
      </c>
    </row>
    <row r="571" ht="17.25" customHeight="1" spans="1:3">
      <c r="A571" s="59">
        <v>103046101</v>
      </c>
      <c r="B571" s="61" t="s">
        <v>571</v>
      </c>
      <c r="C571" s="9"/>
    </row>
    <row r="572" ht="17.25" customHeight="1" spans="1:3">
      <c r="A572" s="59">
        <v>103046150</v>
      </c>
      <c r="B572" s="61" t="s">
        <v>718</v>
      </c>
      <c r="C572" s="9"/>
    </row>
    <row r="573" ht="17.25" customHeight="1" spans="1:3">
      <c r="A573" s="59">
        <v>1030499</v>
      </c>
      <c r="B573" s="60" t="s">
        <v>719</v>
      </c>
      <c r="C573" s="8">
        <f>SUM(C574:C575)</f>
        <v>0</v>
      </c>
    </row>
    <row r="574" ht="17.25" customHeight="1" spans="1:3">
      <c r="A574" s="59">
        <v>103049901</v>
      </c>
      <c r="B574" s="61" t="s">
        <v>720</v>
      </c>
      <c r="C574" s="9"/>
    </row>
    <row r="575" ht="17.25" customHeight="1" spans="1:3">
      <c r="A575" s="59">
        <v>103049950</v>
      </c>
      <c r="B575" s="61" t="s">
        <v>721</v>
      </c>
      <c r="C575" s="9"/>
    </row>
    <row r="576" ht="17.25" customHeight="1" spans="1:3">
      <c r="A576" s="59">
        <v>10305</v>
      </c>
      <c r="B576" s="60" t="s">
        <v>722</v>
      </c>
      <c r="C576" s="8">
        <f>SUM(C577,C609,C614:C615)</f>
        <v>21496</v>
      </c>
    </row>
    <row r="577" ht="17.25" customHeight="1" spans="1:3">
      <c r="A577" s="59">
        <v>1030501</v>
      </c>
      <c r="B577" s="60" t="s">
        <v>723</v>
      </c>
      <c r="C577" s="8">
        <f>SUM(C578:C608)</f>
        <v>21496</v>
      </c>
    </row>
    <row r="578" ht="17.25" customHeight="1" spans="1:3">
      <c r="A578" s="59">
        <v>103050101</v>
      </c>
      <c r="B578" s="61" t="s">
        <v>724</v>
      </c>
      <c r="C578" s="9">
        <v>5467</v>
      </c>
    </row>
    <row r="579" ht="17.25" customHeight="1" spans="1:3">
      <c r="A579" s="59">
        <v>103050102</v>
      </c>
      <c r="B579" s="61" t="s">
        <v>725</v>
      </c>
      <c r="C579" s="9">
        <v>287</v>
      </c>
    </row>
    <row r="580" ht="17.25" customHeight="1" spans="1:3">
      <c r="A580" s="59">
        <v>103050103</v>
      </c>
      <c r="B580" s="61" t="s">
        <v>726</v>
      </c>
      <c r="C580" s="9">
        <v>1050</v>
      </c>
    </row>
    <row r="581" ht="17.25" customHeight="1" spans="1:3">
      <c r="A581" s="59">
        <v>103050105</v>
      </c>
      <c r="B581" s="61" t="s">
        <v>727</v>
      </c>
      <c r="C581" s="9"/>
    </row>
    <row r="582" ht="17.25" customHeight="1" spans="1:3">
      <c r="A582" s="59">
        <v>103050107</v>
      </c>
      <c r="B582" s="61" t="s">
        <v>728</v>
      </c>
      <c r="C582" s="9"/>
    </row>
    <row r="583" ht="17.25" customHeight="1" spans="1:3">
      <c r="A583" s="59">
        <v>103050108</v>
      </c>
      <c r="B583" s="61" t="s">
        <v>729</v>
      </c>
      <c r="C583" s="9"/>
    </row>
    <row r="584" ht="17.25" customHeight="1" spans="1:3">
      <c r="A584" s="59">
        <v>103050109</v>
      </c>
      <c r="B584" s="61" t="s">
        <v>730</v>
      </c>
      <c r="C584" s="9"/>
    </row>
    <row r="585" ht="17.25" customHeight="1" spans="1:3">
      <c r="A585" s="59">
        <v>103050110</v>
      </c>
      <c r="B585" s="61" t="s">
        <v>731</v>
      </c>
      <c r="C585" s="9">
        <v>43</v>
      </c>
    </row>
    <row r="586" ht="17.25" customHeight="1" spans="1:3">
      <c r="A586" s="59">
        <v>103050111</v>
      </c>
      <c r="B586" s="61" t="s">
        <v>732</v>
      </c>
      <c r="C586" s="9"/>
    </row>
    <row r="587" ht="17.25" customHeight="1" spans="1:3">
      <c r="A587" s="59">
        <v>103050112</v>
      </c>
      <c r="B587" s="61" t="s">
        <v>733</v>
      </c>
      <c r="C587" s="9"/>
    </row>
    <row r="588" ht="17.25" customHeight="1" spans="1:3">
      <c r="A588" s="59">
        <v>103050113</v>
      </c>
      <c r="B588" s="61" t="s">
        <v>734</v>
      </c>
      <c r="C588" s="9"/>
    </row>
    <row r="589" ht="17.25" customHeight="1" spans="1:3">
      <c r="A589" s="59">
        <v>103050114</v>
      </c>
      <c r="B589" s="61" t="s">
        <v>735</v>
      </c>
      <c r="C589" s="9">
        <v>215</v>
      </c>
    </row>
    <row r="590" ht="17.25" customHeight="1" spans="1:3">
      <c r="A590" s="59">
        <v>103050115</v>
      </c>
      <c r="B590" s="61" t="s">
        <v>736</v>
      </c>
      <c r="C590" s="9"/>
    </row>
    <row r="591" ht="17.25" customHeight="1" spans="1:3">
      <c r="A591" s="59">
        <v>103050116</v>
      </c>
      <c r="B591" s="61" t="s">
        <v>737</v>
      </c>
      <c r="C591" s="9"/>
    </row>
    <row r="592" ht="17.25" customHeight="1" spans="1:3">
      <c r="A592" s="59">
        <v>103050117</v>
      </c>
      <c r="B592" s="61" t="s">
        <v>738</v>
      </c>
      <c r="C592" s="9">
        <v>28</v>
      </c>
    </row>
    <row r="593" ht="17.25" customHeight="1" spans="1:3">
      <c r="A593" s="59">
        <v>103050119</v>
      </c>
      <c r="B593" s="61" t="s">
        <v>739</v>
      </c>
      <c r="C593" s="9"/>
    </row>
    <row r="594" ht="17.25" customHeight="1" spans="1:3">
      <c r="A594" s="59">
        <v>103050120</v>
      </c>
      <c r="B594" s="61" t="s">
        <v>740</v>
      </c>
      <c r="C594" s="9"/>
    </row>
    <row r="595" ht="17.25" customHeight="1" spans="1:3">
      <c r="A595" s="59">
        <v>103050121</v>
      </c>
      <c r="B595" s="61" t="s">
        <v>741</v>
      </c>
      <c r="C595" s="9"/>
    </row>
    <row r="596" ht="17.25" customHeight="1" spans="1:3">
      <c r="A596" s="59">
        <v>103050122</v>
      </c>
      <c r="B596" s="61" t="s">
        <v>742</v>
      </c>
      <c r="C596" s="9"/>
    </row>
    <row r="597" ht="17.25" customHeight="1" spans="1:3">
      <c r="A597" s="59">
        <v>103050123</v>
      </c>
      <c r="B597" s="61" t="s">
        <v>743</v>
      </c>
      <c r="C597" s="9">
        <v>517</v>
      </c>
    </row>
    <row r="598" ht="17.25" customHeight="1" spans="1:3">
      <c r="A598" s="59">
        <v>103050124</v>
      </c>
      <c r="B598" s="61" t="s">
        <v>744</v>
      </c>
      <c r="C598" s="9"/>
    </row>
    <row r="599" ht="17.25" customHeight="1" spans="1:3">
      <c r="A599" s="59">
        <v>103050125</v>
      </c>
      <c r="B599" s="61" t="s">
        <v>745</v>
      </c>
      <c r="C599" s="9"/>
    </row>
    <row r="600" ht="17.25" customHeight="1" spans="1:3">
      <c r="A600" s="59">
        <v>103050126</v>
      </c>
      <c r="B600" s="61" t="s">
        <v>746</v>
      </c>
      <c r="C600" s="9">
        <v>9409</v>
      </c>
    </row>
    <row r="601" ht="17.25" customHeight="1" spans="1:3">
      <c r="A601" s="59">
        <v>103050127</v>
      </c>
      <c r="B601" s="61" t="s">
        <v>747</v>
      </c>
      <c r="C601" s="9"/>
    </row>
    <row r="602" ht="17.25" customHeight="1" spans="1:3">
      <c r="A602" s="59">
        <v>103050128</v>
      </c>
      <c r="B602" s="61" t="s">
        <v>748</v>
      </c>
      <c r="C602" s="9">
        <v>1614</v>
      </c>
    </row>
    <row r="603" ht="17.25" customHeight="1" spans="1:3">
      <c r="A603" s="59">
        <v>103050129</v>
      </c>
      <c r="B603" s="61" t="s">
        <v>749</v>
      </c>
      <c r="C603" s="9"/>
    </row>
    <row r="604" ht="17.25" customHeight="1" spans="1:3">
      <c r="A604" s="59">
        <v>103050130</v>
      </c>
      <c r="B604" s="61" t="s">
        <v>750</v>
      </c>
      <c r="C604" s="9"/>
    </row>
    <row r="605" ht="17.25" customHeight="1" spans="1:3">
      <c r="A605" s="59">
        <v>103050131</v>
      </c>
      <c r="B605" s="61" t="s">
        <v>751</v>
      </c>
      <c r="C605" s="37">
        <v>100</v>
      </c>
    </row>
    <row r="606" ht="17.25" customHeight="1" spans="1:3">
      <c r="A606" s="59">
        <v>103050132</v>
      </c>
      <c r="B606" s="64" t="s">
        <v>752</v>
      </c>
      <c r="C606" s="37"/>
    </row>
    <row r="607" ht="17.25" customHeight="1" spans="1:3">
      <c r="A607" s="59">
        <v>103050133</v>
      </c>
      <c r="B607" s="64" t="s">
        <v>753</v>
      </c>
      <c r="C607" s="9"/>
    </row>
    <row r="608" ht="17.25" customHeight="1" spans="1:3">
      <c r="A608" s="59">
        <v>103050199</v>
      </c>
      <c r="B608" s="61" t="s">
        <v>754</v>
      </c>
      <c r="C608" s="39">
        <v>2766</v>
      </c>
    </row>
    <row r="609" ht="17.25" customHeight="1" spans="1:3">
      <c r="A609" s="59">
        <v>1030502</v>
      </c>
      <c r="B609" s="60" t="s">
        <v>755</v>
      </c>
      <c r="C609" s="8">
        <f>SUM(C610:C613)</f>
        <v>0</v>
      </c>
    </row>
    <row r="610" ht="17.25" customHeight="1" spans="1:3">
      <c r="A610" s="59">
        <v>103050201</v>
      </c>
      <c r="B610" s="61" t="s">
        <v>756</v>
      </c>
      <c r="C610" s="9"/>
    </row>
    <row r="611" ht="17.25" customHeight="1" spans="1:3">
      <c r="A611" s="59">
        <v>103050202</v>
      </c>
      <c r="B611" s="61" t="s">
        <v>757</v>
      </c>
      <c r="C611" s="9"/>
    </row>
    <row r="612" ht="17.25" customHeight="1" spans="1:3">
      <c r="A612" s="59">
        <v>103050203</v>
      </c>
      <c r="B612" s="61" t="s">
        <v>758</v>
      </c>
      <c r="C612" s="9"/>
    </row>
    <row r="613" ht="17.25" customHeight="1" spans="1:3">
      <c r="A613" s="59">
        <v>103050299</v>
      </c>
      <c r="B613" s="61" t="s">
        <v>759</v>
      </c>
      <c r="C613" s="9"/>
    </row>
    <row r="614" ht="17.25" customHeight="1" spans="1:3">
      <c r="A614" s="59">
        <v>1030503</v>
      </c>
      <c r="B614" s="60" t="s">
        <v>760</v>
      </c>
      <c r="C614" s="9"/>
    </row>
    <row r="615" ht="17.25" customHeight="1" spans="1:3">
      <c r="A615" s="59">
        <v>1030509</v>
      </c>
      <c r="B615" s="60" t="s">
        <v>761</v>
      </c>
      <c r="C615" s="9"/>
    </row>
    <row r="616" ht="17.25" customHeight="1" spans="1:3">
      <c r="A616" s="59">
        <v>10306</v>
      </c>
      <c r="B616" s="60" t="s">
        <v>762</v>
      </c>
      <c r="C616" s="8">
        <f>SUM(C617,C621,C624,C626,C628,C629,C633,C634)</f>
        <v>0</v>
      </c>
    </row>
    <row r="617" ht="17.25" customHeight="1" spans="1:3">
      <c r="A617" s="59">
        <v>1030601</v>
      </c>
      <c r="B617" s="60" t="s">
        <v>763</v>
      </c>
      <c r="C617" s="8">
        <f>SUM(C618:C620)</f>
        <v>0</v>
      </c>
    </row>
    <row r="618" ht="17.25" customHeight="1" spans="1:3">
      <c r="A618" s="59">
        <v>103060101</v>
      </c>
      <c r="B618" s="61" t="s">
        <v>764</v>
      </c>
      <c r="C618" s="9"/>
    </row>
    <row r="619" ht="17.25" customHeight="1" spans="1:3">
      <c r="A619" s="59">
        <v>103060102</v>
      </c>
      <c r="B619" s="61" t="s">
        <v>765</v>
      </c>
      <c r="C619" s="9"/>
    </row>
    <row r="620" ht="17.25" customHeight="1" spans="1:3">
      <c r="A620" s="59">
        <v>103060199</v>
      </c>
      <c r="B620" s="61" t="s">
        <v>766</v>
      </c>
      <c r="C620" s="9"/>
    </row>
    <row r="621" ht="17.25" customHeight="1" spans="1:3">
      <c r="A621" s="59">
        <v>1030602</v>
      </c>
      <c r="B621" s="60" t="s">
        <v>767</v>
      </c>
      <c r="C621" s="8">
        <f>SUM(C622:C623)</f>
        <v>0</v>
      </c>
    </row>
    <row r="622" ht="17.25" customHeight="1" spans="1:3">
      <c r="A622" s="59">
        <v>103060201</v>
      </c>
      <c r="B622" s="61" t="s">
        <v>768</v>
      </c>
      <c r="C622" s="9"/>
    </row>
    <row r="623" ht="17.25" customHeight="1" spans="1:3">
      <c r="A623" s="59">
        <v>103060299</v>
      </c>
      <c r="B623" s="61" t="s">
        <v>769</v>
      </c>
      <c r="C623" s="9"/>
    </row>
    <row r="624" ht="17.25" customHeight="1" spans="1:3">
      <c r="A624" s="59">
        <v>1030603</v>
      </c>
      <c r="B624" s="60" t="s">
        <v>770</v>
      </c>
      <c r="C624" s="8">
        <f>C625</f>
        <v>0</v>
      </c>
    </row>
    <row r="625" ht="17.25" customHeight="1" spans="1:3">
      <c r="A625" s="59">
        <v>103060399</v>
      </c>
      <c r="B625" s="61" t="s">
        <v>771</v>
      </c>
      <c r="C625" s="9"/>
    </row>
    <row r="626" ht="17.25" customHeight="1" spans="1:3">
      <c r="A626" s="59">
        <v>1030604</v>
      </c>
      <c r="B626" s="60" t="s">
        <v>772</v>
      </c>
      <c r="C626" s="8">
        <f>C627</f>
        <v>0</v>
      </c>
    </row>
    <row r="627" ht="17.25" customHeight="1" spans="1:3">
      <c r="A627" s="59">
        <v>103060499</v>
      </c>
      <c r="B627" s="61" t="s">
        <v>773</v>
      </c>
      <c r="C627" s="9"/>
    </row>
    <row r="628" ht="17.25" customHeight="1" spans="1:3">
      <c r="A628" s="59">
        <v>1030605</v>
      </c>
      <c r="B628" s="60" t="s">
        <v>774</v>
      </c>
      <c r="C628" s="9"/>
    </row>
    <row r="629" ht="17.25" customHeight="1" spans="1:3">
      <c r="A629" s="59">
        <v>1030606</v>
      </c>
      <c r="B629" s="60" t="s">
        <v>775</v>
      </c>
      <c r="C629" s="8">
        <f>SUM(C630:C632)</f>
        <v>0</v>
      </c>
    </row>
    <row r="630" ht="17.25" customHeight="1" spans="1:3">
      <c r="A630" s="59">
        <v>103060601</v>
      </c>
      <c r="B630" s="61" t="s">
        <v>776</v>
      </c>
      <c r="C630" s="9"/>
    </row>
    <row r="631" ht="17.25" customHeight="1" spans="1:3">
      <c r="A631" s="59">
        <v>103060602</v>
      </c>
      <c r="B631" s="61" t="s">
        <v>777</v>
      </c>
      <c r="C631" s="9"/>
    </row>
    <row r="632" ht="17.25" customHeight="1" spans="1:3">
      <c r="A632" s="59">
        <v>103060699</v>
      </c>
      <c r="B632" s="61" t="s">
        <v>778</v>
      </c>
      <c r="C632" s="9"/>
    </row>
    <row r="633" ht="17.25" customHeight="1" spans="1:3">
      <c r="A633" s="59">
        <v>1030607</v>
      </c>
      <c r="B633" s="60" t="s">
        <v>779</v>
      </c>
      <c r="C633" s="9"/>
    </row>
    <row r="634" ht="17.25" customHeight="1" spans="1:3">
      <c r="A634" s="59">
        <v>1030699</v>
      </c>
      <c r="B634" s="60" t="s">
        <v>780</v>
      </c>
      <c r="C634" s="9"/>
    </row>
    <row r="635" ht="17.25" customHeight="1" spans="1:3">
      <c r="A635" s="59">
        <v>10307</v>
      </c>
      <c r="B635" s="60" t="s">
        <v>781</v>
      </c>
      <c r="C635" s="8">
        <f>SUM(C636,C638,C645:C647,C652,C658:C659,C661,C662,C665:C668,C673:C677,C680:C681,C685)</f>
        <v>45617</v>
      </c>
    </row>
    <row r="636" ht="17.25" customHeight="1" spans="1:3">
      <c r="A636" s="59">
        <v>1030701</v>
      </c>
      <c r="B636" s="60" t="s">
        <v>782</v>
      </c>
      <c r="C636" s="8">
        <f>C637</f>
        <v>0</v>
      </c>
    </row>
    <row r="637" ht="17.25" customHeight="1" spans="1:3">
      <c r="A637" s="59">
        <v>103070101</v>
      </c>
      <c r="B637" s="61" t="s">
        <v>783</v>
      </c>
      <c r="C637" s="9"/>
    </row>
    <row r="638" ht="17.25" customHeight="1" spans="1:3">
      <c r="A638" s="59">
        <v>1030702</v>
      </c>
      <c r="B638" s="60" t="s">
        <v>784</v>
      </c>
      <c r="C638" s="8">
        <f>SUM(C639:C644)</f>
        <v>0</v>
      </c>
    </row>
    <row r="639" ht="17.25" customHeight="1" spans="1:3">
      <c r="A639" s="59">
        <v>103070201</v>
      </c>
      <c r="B639" s="61" t="s">
        <v>785</v>
      </c>
      <c r="C639" s="9"/>
    </row>
    <row r="640" ht="17.25" customHeight="1" spans="1:3">
      <c r="A640" s="59">
        <v>103070202</v>
      </c>
      <c r="B640" s="61" t="s">
        <v>786</v>
      </c>
      <c r="C640" s="9"/>
    </row>
    <row r="641" ht="17.25" customHeight="1" spans="1:3">
      <c r="A641" s="59">
        <v>103070203</v>
      </c>
      <c r="B641" s="61" t="s">
        <v>787</v>
      </c>
      <c r="C641" s="9"/>
    </row>
    <row r="642" ht="17.25" customHeight="1" spans="1:3">
      <c r="A642" s="59">
        <v>103070204</v>
      </c>
      <c r="B642" s="61" t="s">
        <v>788</v>
      </c>
      <c r="C642" s="9"/>
    </row>
    <row r="643" ht="17.25" customHeight="1" spans="1:3">
      <c r="A643" s="59">
        <v>103070205</v>
      </c>
      <c r="B643" s="61" t="s">
        <v>789</v>
      </c>
      <c r="C643" s="9"/>
    </row>
    <row r="644" ht="17.25" customHeight="1" spans="1:3">
      <c r="A644" s="59">
        <v>103070206</v>
      </c>
      <c r="B644" s="61" t="s">
        <v>790</v>
      </c>
      <c r="C644" s="9"/>
    </row>
    <row r="645" ht="17.25" customHeight="1" spans="1:3">
      <c r="A645" s="59">
        <v>1030703</v>
      </c>
      <c r="B645" s="60" t="s">
        <v>791</v>
      </c>
      <c r="C645" s="9"/>
    </row>
    <row r="646" ht="17.25" customHeight="1" spans="1:3">
      <c r="A646" s="59">
        <v>1030704</v>
      </c>
      <c r="B646" s="60" t="s">
        <v>792</v>
      </c>
      <c r="C646" s="9"/>
    </row>
    <row r="647" ht="17.25" customHeight="1" spans="1:3">
      <c r="A647" s="59">
        <v>1030705</v>
      </c>
      <c r="B647" s="60" t="s">
        <v>793</v>
      </c>
      <c r="C647" s="8">
        <f>SUM(C648:C651)</f>
        <v>597</v>
      </c>
    </row>
    <row r="648" ht="17.25" customHeight="1" spans="1:3">
      <c r="A648" s="59">
        <v>103070501</v>
      </c>
      <c r="B648" s="61" t="s">
        <v>794</v>
      </c>
      <c r="C648" s="9">
        <v>122</v>
      </c>
    </row>
    <row r="649" ht="17.25" customHeight="1" spans="1:3">
      <c r="A649" s="59">
        <v>103070502</v>
      </c>
      <c r="B649" s="61" t="s">
        <v>795</v>
      </c>
      <c r="C649" s="9"/>
    </row>
    <row r="650" ht="17.25" customHeight="1" spans="1:3">
      <c r="A650" s="59">
        <v>103070503</v>
      </c>
      <c r="B650" s="61" t="s">
        <v>796</v>
      </c>
      <c r="C650" s="9"/>
    </row>
    <row r="651" ht="17.25" customHeight="1" spans="1:3">
      <c r="A651" s="59">
        <v>103070599</v>
      </c>
      <c r="B651" s="61" t="s">
        <v>797</v>
      </c>
      <c r="C651" s="9">
        <v>475</v>
      </c>
    </row>
    <row r="652" ht="17.25" customHeight="1" spans="1:3">
      <c r="A652" s="59">
        <v>1030706</v>
      </c>
      <c r="B652" s="60" t="s">
        <v>798</v>
      </c>
      <c r="C652" s="8">
        <f>SUM(C653:C657)</f>
        <v>382</v>
      </c>
    </row>
    <row r="653" ht="17.25" customHeight="1" spans="1:3">
      <c r="A653" s="59">
        <v>103070601</v>
      </c>
      <c r="B653" s="61" t="s">
        <v>799</v>
      </c>
      <c r="C653" s="9">
        <v>189</v>
      </c>
    </row>
    <row r="654" ht="17.25" customHeight="1" spans="1:3">
      <c r="A654" s="59">
        <v>103070602</v>
      </c>
      <c r="B654" s="61" t="s">
        <v>800</v>
      </c>
      <c r="C654" s="9">
        <v>11</v>
      </c>
    </row>
    <row r="655" ht="17.25" customHeight="1" spans="1:3">
      <c r="A655" s="59">
        <v>103070603</v>
      </c>
      <c r="B655" s="61" t="s">
        <v>801</v>
      </c>
      <c r="C655" s="9">
        <v>151</v>
      </c>
    </row>
    <row r="656" ht="17.25" customHeight="1" spans="1:3">
      <c r="A656" s="59">
        <v>103070604</v>
      </c>
      <c r="B656" s="61" t="s">
        <v>802</v>
      </c>
      <c r="C656" s="9">
        <v>30</v>
      </c>
    </row>
    <row r="657" ht="17.25" customHeight="1" spans="1:3">
      <c r="A657" s="59">
        <v>103070699</v>
      </c>
      <c r="B657" s="61" t="s">
        <v>803</v>
      </c>
      <c r="C657" s="9">
        <v>1</v>
      </c>
    </row>
    <row r="658" ht="17.25" customHeight="1" spans="1:3">
      <c r="A658" s="59">
        <v>1030707</v>
      </c>
      <c r="B658" s="60" t="s">
        <v>804</v>
      </c>
      <c r="C658" s="9"/>
    </row>
    <row r="659" ht="17.25" customHeight="1" spans="1:3">
      <c r="A659" s="59">
        <v>1030708</v>
      </c>
      <c r="B659" s="60" t="s">
        <v>805</v>
      </c>
      <c r="C659" s="8">
        <f>SUM(C660:C660)</f>
        <v>0</v>
      </c>
    </row>
    <row r="660" ht="17.25" customHeight="1" spans="1:3">
      <c r="A660" s="59">
        <v>103070801</v>
      </c>
      <c r="B660" s="61" t="s">
        <v>806</v>
      </c>
      <c r="C660" s="9"/>
    </row>
    <row r="661" ht="17.25" customHeight="1" spans="1:3">
      <c r="A661" s="59">
        <v>1030709</v>
      </c>
      <c r="B661" s="60" t="s">
        <v>807</v>
      </c>
      <c r="C661" s="39"/>
    </row>
    <row r="662" ht="17.25" customHeight="1" spans="1:3">
      <c r="A662" s="59">
        <v>1030710</v>
      </c>
      <c r="B662" s="60" t="s">
        <v>808</v>
      </c>
      <c r="C662" s="8">
        <f>SUM(C663:C664)</f>
        <v>0</v>
      </c>
    </row>
    <row r="663" ht="17.25" customHeight="1" spans="1:3">
      <c r="A663" s="59">
        <v>103071001</v>
      </c>
      <c r="B663" s="61" t="s">
        <v>809</v>
      </c>
      <c r="C663" s="9"/>
    </row>
    <row r="664" ht="17.25" customHeight="1" spans="1:3">
      <c r="A664" s="59">
        <v>103071002</v>
      </c>
      <c r="B664" s="61" t="s">
        <v>810</v>
      </c>
      <c r="C664" s="9"/>
    </row>
    <row r="665" ht="17.25" customHeight="1" spans="1:3">
      <c r="A665" s="59">
        <v>1030711</v>
      </c>
      <c r="B665" s="60" t="s">
        <v>811</v>
      </c>
      <c r="C665" s="9"/>
    </row>
    <row r="666" ht="17.25" customHeight="1" spans="1:3">
      <c r="A666" s="59">
        <v>1030712</v>
      </c>
      <c r="B666" s="60" t="s">
        <v>812</v>
      </c>
      <c r="C666" s="9"/>
    </row>
    <row r="667" ht="17.25" customHeight="1" spans="1:3">
      <c r="A667" s="59">
        <v>1030713</v>
      </c>
      <c r="B667" s="60" t="s">
        <v>813</v>
      </c>
      <c r="C667" s="9"/>
    </row>
    <row r="668" ht="17.25" customHeight="1" spans="1:3">
      <c r="A668" s="59">
        <v>1030714</v>
      </c>
      <c r="B668" s="60" t="s">
        <v>814</v>
      </c>
      <c r="C668" s="8">
        <f>SUM(C669:C672)</f>
        <v>271</v>
      </c>
    </row>
    <row r="669" ht="17.25" customHeight="1" spans="1:3">
      <c r="A669" s="59">
        <v>103071401</v>
      </c>
      <c r="B669" s="61" t="s">
        <v>815</v>
      </c>
      <c r="C669" s="9"/>
    </row>
    <row r="670" ht="17.25" customHeight="1" spans="1:3">
      <c r="A670" s="59">
        <v>103071402</v>
      </c>
      <c r="B670" s="61" t="s">
        <v>816</v>
      </c>
      <c r="C670" s="9"/>
    </row>
    <row r="671" ht="17.25" customHeight="1" spans="1:3">
      <c r="A671" s="59">
        <v>103071404</v>
      </c>
      <c r="B671" s="61" t="s">
        <v>817</v>
      </c>
      <c r="C671" s="9">
        <v>271</v>
      </c>
    </row>
    <row r="672" ht="17.25" customHeight="1" spans="1:3">
      <c r="A672" s="59">
        <v>103071405</v>
      </c>
      <c r="B672" s="61" t="s">
        <v>818</v>
      </c>
      <c r="C672" s="9"/>
    </row>
    <row r="673" ht="17.25" customHeight="1" spans="1:3">
      <c r="A673" s="59">
        <v>1030715</v>
      </c>
      <c r="B673" s="60" t="s">
        <v>819</v>
      </c>
      <c r="C673" s="9"/>
    </row>
    <row r="674" ht="17.25" customHeight="1" spans="1:3">
      <c r="A674" s="59">
        <v>1030716</v>
      </c>
      <c r="B674" s="60" t="s">
        <v>820</v>
      </c>
      <c r="C674" s="9"/>
    </row>
    <row r="675" ht="17.25" customHeight="1" spans="1:3">
      <c r="A675" s="59">
        <v>1030717</v>
      </c>
      <c r="B675" s="60" t="s">
        <v>821</v>
      </c>
      <c r="C675" s="9"/>
    </row>
    <row r="676" ht="17.25" customHeight="1" spans="1:3">
      <c r="A676" s="59">
        <v>1030718</v>
      </c>
      <c r="B676" s="60" t="s">
        <v>822</v>
      </c>
      <c r="C676" s="9"/>
    </row>
    <row r="677" ht="17.25" customHeight="1" spans="1:3">
      <c r="A677" s="59">
        <v>1030719</v>
      </c>
      <c r="B677" s="60" t="s">
        <v>823</v>
      </c>
      <c r="C677" s="8">
        <f>SUM(C678:C679)</f>
        <v>362</v>
      </c>
    </row>
    <row r="678" ht="17.25" customHeight="1" spans="1:3">
      <c r="A678" s="59">
        <v>103071901</v>
      </c>
      <c r="B678" s="61" t="s">
        <v>824</v>
      </c>
      <c r="C678" s="9"/>
    </row>
    <row r="679" ht="17.25" customHeight="1" spans="1:3">
      <c r="A679" s="59">
        <v>103071999</v>
      </c>
      <c r="B679" s="61" t="s">
        <v>825</v>
      </c>
      <c r="C679" s="9">
        <v>362</v>
      </c>
    </row>
    <row r="680" ht="17.25" customHeight="1" spans="1:3">
      <c r="A680" s="59">
        <v>1030720</v>
      </c>
      <c r="B680" s="60" t="s">
        <v>826</v>
      </c>
      <c r="C680" s="9"/>
    </row>
    <row r="681" ht="17.25" customHeight="1" spans="1:3">
      <c r="A681" s="59">
        <v>1030721</v>
      </c>
      <c r="B681" s="60" t="s">
        <v>827</v>
      </c>
      <c r="C681" s="8">
        <f>SUM(C682:C684)</f>
        <v>0</v>
      </c>
    </row>
    <row r="682" ht="17.25" customHeight="1" spans="1:3">
      <c r="A682" s="59">
        <v>103072101</v>
      </c>
      <c r="B682" s="61" t="s">
        <v>828</v>
      </c>
      <c r="C682" s="9"/>
    </row>
    <row r="683" ht="17.25" customHeight="1" spans="1:3">
      <c r="A683" s="59">
        <v>103072102</v>
      </c>
      <c r="B683" s="61" t="s">
        <v>829</v>
      </c>
      <c r="C683" s="9"/>
    </row>
    <row r="684" ht="17.25" customHeight="1" spans="1:3">
      <c r="A684" s="59">
        <v>103072199</v>
      </c>
      <c r="B684" s="61" t="s">
        <v>830</v>
      </c>
      <c r="C684" s="9"/>
    </row>
    <row r="685" ht="17.25" customHeight="1" spans="1:3">
      <c r="A685" s="59">
        <v>1030799</v>
      </c>
      <c r="B685" s="60" t="s">
        <v>831</v>
      </c>
      <c r="C685" s="9">
        <v>44005</v>
      </c>
    </row>
    <row r="686" ht="17.25" customHeight="1" spans="1:3">
      <c r="A686" s="59">
        <v>10308</v>
      </c>
      <c r="B686" s="60" t="s">
        <v>832</v>
      </c>
      <c r="C686" s="8">
        <f>SUM(C687:C688)</f>
        <v>0</v>
      </c>
    </row>
    <row r="687" ht="17.25" customHeight="1" spans="1:3">
      <c r="A687" s="59">
        <v>1030801</v>
      </c>
      <c r="B687" s="60" t="s">
        <v>833</v>
      </c>
      <c r="C687" s="9"/>
    </row>
    <row r="688" ht="17.25" customHeight="1" spans="1:3">
      <c r="A688" s="59">
        <v>1030802</v>
      </c>
      <c r="B688" s="60" t="s">
        <v>834</v>
      </c>
      <c r="C688" s="9"/>
    </row>
    <row r="689" ht="17.25" customHeight="1" spans="1:3">
      <c r="A689" s="59">
        <v>10309</v>
      </c>
      <c r="B689" s="60" t="s">
        <v>835</v>
      </c>
      <c r="C689" s="8">
        <f>SUM(C690:C694)</f>
        <v>0</v>
      </c>
    </row>
    <row r="690" ht="17.25" customHeight="1" spans="1:3">
      <c r="A690" s="59">
        <v>1030901</v>
      </c>
      <c r="B690" s="60" t="s">
        <v>836</v>
      </c>
      <c r="C690" s="9"/>
    </row>
    <row r="691" ht="17.25" customHeight="1" spans="1:3">
      <c r="A691" s="59">
        <v>1030902</v>
      </c>
      <c r="B691" s="60" t="s">
        <v>837</v>
      </c>
      <c r="C691" s="9"/>
    </row>
    <row r="692" ht="17.25" customHeight="1" spans="1:3">
      <c r="A692" s="59">
        <v>1030903</v>
      </c>
      <c r="B692" s="60" t="s">
        <v>838</v>
      </c>
      <c r="C692" s="9"/>
    </row>
    <row r="693" ht="17.25" customHeight="1" spans="1:3">
      <c r="A693" s="59">
        <v>1030904</v>
      </c>
      <c r="B693" s="60" t="s">
        <v>839</v>
      </c>
      <c r="C693" s="9"/>
    </row>
    <row r="694" ht="17.25" customHeight="1" spans="1:3">
      <c r="A694" s="59">
        <v>1030999</v>
      </c>
      <c r="B694" s="60" t="s">
        <v>840</v>
      </c>
      <c r="C694" s="9"/>
    </row>
    <row r="695" ht="17.25" customHeight="1" spans="1:3">
      <c r="A695" s="59">
        <v>10399</v>
      </c>
      <c r="B695" s="60" t="s">
        <v>841</v>
      </c>
      <c r="C695" s="8">
        <f>SUM(C696:C703)</f>
        <v>4127</v>
      </c>
    </row>
    <row r="696" ht="17.25" customHeight="1" spans="1:3">
      <c r="A696" s="59">
        <v>1039904</v>
      </c>
      <c r="B696" s="60" t="s">
        <v>842</v>
      </c>
      <c r="C696" s="9"/>
    </row>
    <row r="697" ht="17.25" customHeight="1" spans="1:3">
      <c r="A697" s="59">
        <v>1039907</v>
      </c>
      <c r="B697" s="60" t="s">
        <v>843</v>
      </c>
      <c r="C697" s="9"/>
    </row>
    <row r="698" ht="17.25" customHeight="1" spans="1:3">
      <c r="A698" s="59">
        <v>1039908</v>
      </c>
      <c r="B698" s="60" t="s">
        <v>844</v>
      </c>
      <c r="C698" s="9"/>
    </row>
    <row r="699" ht="17.25" customHeight="1" spans="1:3">
      <c r="A699" s="59">
        <v>1039912</v>
      </c>
      <c r="B699" s="60" t="s">
        <v>845</v>
      </c>
      <c r="C699" s="9"/>
    </row>
    <row r="700" ht="17.25" customHeight="1" spans="1:3">
      <c r="A700" s="59">
        <v>1039913</v>
      </c>
      <c r="B700" s="60" t="s">
        <v>846</v>
      </c>
      <c r="C700" s="9"/>
    </row>
    <row r="701" ht="17.25" customHeight="1" spans="1:3">
      <c r="A701" s="59">
        <v>1039914</v>
      </c>
      <c r="B701" s="60" t="s">
        <v>847</v>
      </c>
      <c r="C701" s="9"/>
    </row>
    <row r="702" ht="17.25" customHeight="1" spans="1:3">
      <c r="A702" s="59">
        <v>1039915</v>
      </c>
      <c r="B702" s="60" t="s">
        <v>848</v>
      </c>
      <c r="C702" s="9">
        <v>-60</v>
      </c>
    </row>
    <row r="703" ht="17.25" customHeight="1" spans="1:3">
      <c r="A703" s="59">
        <v>1039999</v>
      </c>
      <c r="B703" s="60" t="s">
        <v>849</v>
      </c>
      <c r="C703" s="9">
        <v>4187</v>
      </c>
    </row>
  </sheetData>
  <sheetProtection autoFilter="0" objects="1"/>
  <mergeCells count="1">
    <mergeCell ref="A1:C1"/>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3"/>
  <sheetViews>
    <sheetView showGridLines="0" showZeros="0" workbookViewId="0">
      <selection activeCell="A1" sqref="A1:D1"/>
    </sheetView>
  </sheetViews>
  <sheetFormatPr defaultColWidth="13.85" defaultRowHeight="15.55" customHeight="1" outlineLevelCol="3"/>
  <cols>
    <col min="1" max="1" width="30" style="42" customWidth="1"/>
    <col min="2" max="2" width="26.2833333333333" style="42" customWidth="1"/>
    <col min="3" max="3" width="29.2833333333333" style="42" customWidth="1"/>
    <col min="4" max="4" width="26.2833333333333" style="42" customWidth="1"/>
  </cols>
  <sheetData>
    <row r="1" ht="42.75" customHeight="1" spans="1:4">
      <c r="A1" s="1" t="str">
        <f>'##BASEINFO'!$B$2&amp;"度"&amp;'##BASEINFO'!$B$7&amp;"政府性基金预算收支总表"</f>
        <v>2024年度沅江市政府性基金预算收支总表</v>
      </c>
      <c r="B1" s="1"/>
      <c r="C1" s="1"/>
      <c r="D1" s="1"/>
    </row>
    <row r="2" ht="17.25" customHeight="1" spans="1:4">
      <c r="A2" s="44"/>
      <c r="B2" s="44"/>
      <c r="C2" s="44"/>
      <c r="D2" s="25" t="s">
        <v>850</v>
      </c>
    </row>
    <row r="3" ht="17.25" customHeight="1" spans="1:4">
      <c r="A3" s="44"/>
      <c r="B3" s="44"/>
      <c r="C3" s="44"/>
      <c r="D3" s="25" t="str">
        <f>"单位："&amp;'##BASEINFO'!$B$19</f>
        <v>单位：万元</v>
      </c>
    </row>
    <row r="4" ht="17.25" customHeight="1" spans="1:4">
      <c r="A4" s="7" t="s">
        <v>128</v>
      </c>
      <c r="B4" s="7" t="s">
        <v>129</v>
      </c>
      <c r="C4" s="7" t="s">
        <v>128</v>
      </c>
      <c r="D4" s="30" t="s">
        <v>129</v>
      </c>
    </row>
    <row r="5" ht="17.25" customHeight="1" spans="1:4">
      <c r="A5" s="55" t="s">
        <v>851</v>
      </c>
      <c r="B5" s="8">
        <f>'JB04'!C6</f>
        <v>17114</v>
      </c>
      <c r="C5" s="62" t="s">
        <v>852</v>
      </c>
      <c r="D5" s="9"/>
    </row>
    <row r="6" ht="17.25" customHeight="1" spans="1:4">
      <c r="A6" s="55" t="s">
        <v>853</v>
      </c>
      <c r="B6" s="8">
        <f>'JB04'!C58</f>
        <v>0</v>
      </c>
      <c r="C6" s="61" t="s">
        <v>854</v>
      </c>
      <c r="D6" s="39"/>
    </row>
    <row r="7" ht="17.25" customHeight="1" spans="1:4">
      <c r="A7" s="55"/>
      <c r="B7" s="11"/>
      <c r="C7" s="61" t="s">
        <v>855</v>
      </c>
      <c r="D7" s="9">
        <v>4</v>
      </c>
    </row>
    <row r="8" ht="17.25" customHeight="1" spans="1:4">
      <c r="A8" s="55"/>
      <c r="B8" s="11"/>
      <c r="C8" s="61" t="s">
        <v>856</v>
      </c>
      <c r="D8" s="9"/>
    </row>
    <row r="9" ht="17.25" customHeight="1" spans="1:4">
      <c r="A9" s="55"/>
      <c r="B9" s="11"/>
      <c r="C9" s="61" t="s">
        <v>857</v>
      </c>
      <c r="D9" s="9"/>
    </row>
    <row r="10" ht="17.25" customHeight="1" spans="1:4">
      <c r="A10" s="55"/>
      <c r="B10" s="11"/>
      <c r="C10" s="61" t="s">
        <v>858</v>
      </c>
      <c r="D10" s="9"/>
    </row>
    <row r="11" ht="17.25" customHeight="1" spans="1:4">
      <c r="A11" s="55"/>
      <c r="B11" s="11"/>
      <c r="C11" s="61" t="s">
        <v>859</v>
      </c>
      <c r="D11" s="9">
        <v>19416</v>
      </c>
    </row>
    <row r="12" ht="17.25" customHeight="1" spans="1:4">
      <c r="A12" s="55"/>
      <c r="B12" s="11"/>
      <c r="C12" s="61" t="s">
        <v>860</v>
      </c>
      <c r="D12" s="9">
        <v>1954</v>
      </c>
    </row>
    <row r="13" ht="17.25" customHeight="1" spans="1:4">
      <c r="A13" s="55"/>
      <c r="B13" s="11"/>
      <c r="C13" s="61" t="s">
        <v>861</v>
      </c>
      <c r="D13" s="9"/>
    </row>
    <row r="14" ht="17.25" customHeight="1" spans="1:4">
      <c r="A14" s="55"/>
      <c r="B14" s="11"/>
      <c r="C14" s="61" t="s">
        <v>862</v>
      </c>
      <c r="D14" s="9">
        <v>5</v>
      </c>
    </row>
    <row r="15" ht="17.25" customHeight="1" spans="1:4">
      <c r="A15" s="55"/>
      <c r="B15" s="11"/>
      <c r="C15" s="61" t="s">
        <v>863</v>
      </c>
      <c r="D15" s="9"/>
    </row>
    <row r="16" ht="17.25" customHeight="1" spans="1:4">
      <c r="A16" s="55"/>
      <c r="B16" s="11"/>
      <c r="C16" s="61" t="s">
        <v>864</v>
      </c>
      <c r="D16" s="9"/>
    </row>
    <row r="17" ht="17.25" customHeight="1" spans="1:4">
      <c r="A17" s="55"/>
      <c r="B17" s="11"/>
      <c r="C17" s="61" t="s">
        <v>865</v>
      </c>
      <c r="D17" s="9"/>
    </row>
    <row r="18" ht="17.25" customHeight="1" spans="1:4">
      <c r="A18" s="55"/>
      <c r="B18" s="11"/>
      <c r="C18" s="61" t="s">
        <v>866</v>
      </c>
      <c r="D18" s="9"/>
    </row>
    <row r="19" ht="17.25" customHeight="1" spans="1:4">
      <c r="A19" s="55"/>
      <c r="B19" s="11"/>
      <c r="C19" s="61" t="s">
        <v>867</v>
      </c>
      <c r="D19" s="9">
        <v>75220</v>
      </c>
    </row>
    <row r="20" ht="17.25" customHeight="1" spans="1:4">
      <c r="A20" s="55"/>
      <c r="B20" s="11"/>
      <c r="C20" s="55" t="s">
        <v>868</v>
      </c>
      <c r="D20" s="9">
        <v>9274</v>
      </c>
    </row>
    <row r="21" ht="17.25" customHeight="1" spans="1:4">
      <c r="A21" s="55"/>
      <c r="B21" s="11"/>
      <c r="C21" s="55" t="s">
        <v>869</v>
      </c>
      <c r="D21" s="9"/>
    </row>
    <row r="22" ht="17.25" customHeight="1" spans="1:4">
      <c r="A22" s="55"/>
      <c r="B22" s="11"/>
      <c r="C22" s="55" t="s">
        <v>870</v>
      </c>
      <c r="D22" s="9"/>
    </row>
    <row r="23" ht="17.25" customHeight="1" spans="1:4">
      <c r="A23" s="29" t="s">
        <v>178</v>
      </c>
      <c r="B23" s="8">
        <f>B5+B6</f>
        <v>17114</v>
      </c>
      <c r="C23" s="29" t="s">
        <v>179</v>
      </c>
      <c r="D23" s="8">
        <f>SUM(D5:D22)</f>
        <v>105873</v>
      </c>
    </row>
  </sheetData>
  <sheetProtection autoFilter="0" objects="1"/>
  <mergeCells count="1">
    <mergeCell ref="A1:D1"/>
  </mergeCells>
  <dataValidations count="1">
    <dataValidation type="decimal" operator="between" allowBlank="1" showInputMessage="1" showErrorMessage="1" sqref="B23 B5:B6 D5:D23">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76"/>
  <sheetViews>
    <sheetView showGridLines="0" showZeros="0" workbookViewId="0">
      <selection activeCell="A1" sqref="A1:C1"/>
    </sheetView>
  </sheetViews>
  <sheetFormatPr defaultColWidth="13.85" defaultRowHeight="15.55" customHeight="1" outlineLevelCol="2"/>
  <cols>
    <col min="1" max="1" width="14" style="42" customWidth="1"/>
    <col min="2" max="2" width="59.425" style="42" customWidth="1"/>
    <col min="3" max="3" width="26.2833333333333" style="42" customWidth="1"/>
  </cols>
  <sheetData>
    <row r="1" ht="42.75" customHeight="1" spans="1:3">
      <c r="A1" s="1" t="str">
        <f>'##BASEINFO'!$B$2&amp;"度"&amp;'##BASEINFO'!$B$7&amp;"政府性基金预算收入明细表"</f>
        <v>2024年度沅江市政府性基金预算收入明细表</v>
      </c>
      <c r="B1" s="1"/>
      <c r="C1" s="1"/>
    </row>
    <row r="2" ht="17.25" customHeight="1" spans="1:3">
      <c r="A2" s="57"/>
      <c r="B2" s="25"/>
      <c r="C2" s="25" t="s">
        <v>871</v>
      </c>
    </row>
    <row r="3" ht="17.25" customHeight="1" spans="1:3">
      <c r="A3" s="58"/>
      <c r="B3" s="25"/>
      <c r="C3" s="25" t="str">
        <f>"单位："&amp;'##BASEINFO'!$B$19</f>
        <v>单位：万元</v>
      </c>
    </row>
    <row r="4" ht="17.25" customHeight="1" spans="1:3">
      <c r="A4" s="7" t="s">
        <v>181</v>
      </c>
      <c r="B4" s="7" t="s">
        <v>182</v>
      </c>
      <c r="C4" s="7" t="s">
        <v>129</v>
      </c>
    </row>
    <row r="5" ht="17.25" customHeight="1" spans="1:3">
      <c r="A5" s="6"/>
      <c r="B5" s="7" t="s">
        <v>872</v>
      </c>
      <c r="C5" s="8">
        <f>SUM(C6,C58)</f>
        <v>17114</v>
      </c>
    </row>
    <row r="6" ht="17.25" customHeight="1" spans="1:3">
      <c r="A6" s="6">
        <v>10301</v>
      </c>
      <c r="B6" s="53" t="s">
        <v>873</v>
      </c>
      <c r="C6" s="8">
        <f>SUM(C7,C10:C17,C23:C24,C27:C30,C33:C35,C38:C42,C45:C46,C54:C57)</f>
        <v>17114</v>
      </c>
    </row>
    <row r="7" ht="17.25" customHeight="1" spans="1:3">
      <c r="A7" s="59">
        <v>1030102</v>
      </c>
      <c r="B7" s="60" t="s">
        <v>874</v>
      </c>
      <c r="C7" s="8">
        <f>SUM(C8:C9)</f>
        <v>0</v>
      </c>
    </row>
    <row r="8" ht="17.25" customHeight="1" spans="1:3">
      <c r="A8" s="59">
        <v>103010201</v>
      </c>
      <c r="B8" s="61" t="s">
        <v>875</v>
      </c>
      <c r="C8" s="9"/>
    </row>
    <row r="9" ht="17.25" customHeight="1" spans="1:3">
      <c r="A9" s="6">
        <v>103010202</v>
      </c>
      <c r="B9" s="55" t="s">
        <v>876</v>
      </c>
      <c r="C9" s="9"/>
    </row>
    <row r="10" ht="17.25" customHeight="1" spans="1:3">
      <c r="A10" s="6">
        <v>1030106</v>
      </c>
      <c r="B10" s="53" t="s">
        <v>877</v>
      </c>
      <c r="C10" s="9"/>
    </row>
    <row r="11" ht="17.25" customHeight="1" spans="1:3">
      <c r="A11" s="6">
        <v>1030110</v>
      </c>
      <c r="B11" s="53" t="s">
        <v>878</v>
      </c>
      <c r="C11" s="9"/>
    </row>
    <row r="12" ht="17.25" customHeight="1" spans="1:3">
      <c r="A12" s="6">
        <v>1030112</v>
      </c>
      <c r="B12" s="53" t="s">
        <v>879</v>
      </c>
      <c r="C12" s="9"/>
    </row>
    <row r="13" ht="17.25" customHeight="1" spans="1:3">
      <c r="A13" s="6">
        <v>1030121</v>
      </c>
      <c r="B13" s="53" t="s">
        <v>880</v>
      </c>
      <c r="C13" s="9"/>
    </row>
    <row r="14" ht="17.25" customHeight="1" spans="1:3">
      <c r="A14" s="6">
        <v>1030129</v>
      </c>
      <c r="B14" s="53" t="s">
        <v>881</v>
      </c>
      <c r="C14" s="9"/>
    </row>
    <row r="15" ht="17.25" customHeight="1" spans="1:3">
      <c r="A15" s="6">
        <v>1030146</v>
      </c>
      <c r="B15" s="53" t="s">
        <v>882</v>
      </c>
      <c r="C15" s="9"/>
    </row>
    <row r="16" ht="17.25" customHeight="1" spans="1:3">
      <c r="A16" s="6">
        <v>1030147</v>
      </c>
      <c r="B16" s="53" t="s">
        <v>883</v>
      </c>
      <c r="C16" s="9"/>
    </row>
    <row r="17" ht="17.25" customHeight="1" spans="1:3">
      <c r="A17" s="6">
        <v>1030148</v>
      </c>
      <c r="B17" s="53" t="s">
        <v>884</v>
      </c>
      <c r="C17" s="8">
        <f>SUM(C18:C22)</f>
        <v>14537</v>
      </c>
    </row>
    <row r="18" ht="17.25" customHeight="1" spans="1:3">
      <c r="A18" s="6">
        <v>103014801</v>
      </c>
      <c r="B18" s="55" t="s">
        <v>885</v>
      </c>
      <c r="C18" s="9">
        <v>11552</v>
      </c>
    </row>
    <row r="19" ht="17.25" customHeight="1" spans="1:3">
      <c r="A19" s="6">
        <v>103014802</v>
      </c>
      <c r="B19" s="55" t="s">
        <v>886</v>
      </c>
      <c r="C19" s="9">
        <v>2985</v>
      </c>
    </row>
    <row r="20" ht="17.25" customHeight="1" spans="1:3">
      <c r="A20" s="6">
        <v>103014803</v>
      </c>
      <c r="B20" s="55" t="s">
        <v>887</v>
      </c>
      <c r="C20" s="9"/>
    </row>
    <row r="21" ht="17.25" customHeight="1" spans="1:3">
      <c r="A21" s="6">
        <v>103014898</v>
      </c>
      <c r="B21" s="55" t="s">
        <v>888</v>
      </c>
      <c r="C21" s="9"/>
    </row>
    <row r="22" ht="17.25" customHeight="1" spans="1:3">
      <c r="A22" s="6">
        <v>103014899</v>
      </c>
      <c r="B22" s="55" t="s">
        <v>889</v>
      </c>
      <c r="C22" s="9"/>
    </row>
    <row r="23" ht="17.25" customHeight="1" spans="1:3">
      <c r="A23" s="6">
        <v>1030149</v>
      </c>
      <c r="B23" s="53" t="s">
        <v>890</v>
      </c>
      <c r="C23" s="9"/>
    </row>
    <row r="24" ht="17.25" customHeight="1" spans="1:3">
      <c r="A24" s="6">
        <v>1030150</v>
      </c>
      <c r="B24" s="53" t="s">
        <v>891</v>
      </c>
      <c r="C24" s="8">
        <f>SUM(C25:C26)</f>
        <v>0</v>
      </c>
    </row>
    <row r="25" ht="17.25" customHeight="1" spans="1:3">
      <c r="A25" s="6">
        <v>103015001</v>
      </c>
      <c r="B25" s="55" t="s">
        <v>892</v>
      </c>
      <c r="C25" s="9"/>
    </row>
    <row r="26" ht="17.25" customHeight="1" spans="1:3">
      <c r="A26" s="6">
        <v>103015002</v>
      </c>
      <c r="B26" s="55" t="s">
        <v>893</v>
      </c>
      <c r="C26" s="9"/>
    </row>
    <row r="27" ht="17.25" customHeight="1" spans="1:3">
      <c r="A27" s="6">
        <v>1030152</v>
      </c>
      <c r="B27" s="53" t="s">
        <v>894</v>
      </c>
      <c r="C27" s="9"/>
    </row>
    <row r="28" ht="17.25" customHeight="1" spans="1:3">
      <c r="A28" s="6">
        <v>1030153</v>
      </c>
      <c r="B28" s="53" t="s">
        <v>895</v>
      </c>
      <c r="C28" s="9"/>
    </row>
    <row r="29" ht="17.25" customHeight="1" spans="1:3">
      <c r="A29" s="6">
        <v>1030154</v>
      </c>
      <c r="B29" s="53" t="s">
        <v>896</v>
      </c>
      <c r="C29" s="9"/>
    </row>
    <row r="30" ht="17.25" customHeight="1" spans="1:3">
      <c r="A30" s="6">
        <v>1030155</v>
      </c>
      <c r="B30" s="53" t="s">
        <v>897</v>
      </c>
      <c r="C30" s="8">
        <f>SUM(C31:C32)</f>
        <v>0</v>
      </c>
    </row>
    <row r="31" ht="17.25" customHeight="1" spans="1:3">
      <c r="A31" s="6">
        <v>103015501</v>
      </c>
      <c r="B31" s="55" t="s">
        <v>898</v>
      </c>
      <c r="C31" s="9"/>
    </row>
    <row r="32" ht="17.25" customHeight="1" spans="1:3">
      <c r="A32" s="6">
        <v>103015502</v>
      </c>
      <c r="B32" s="55" t="s">
        <v>899</v>
      </c>
      <c r="C32" s="9"/>
    </row>
    <row r="33" ht="17.25" customHeight="1" spans="1:3">
      <c r="A33" s="6">
        <v>1030156</v>
      </c>
      <c r="B33" s="53" t="s">
        <v>900</v>
      </c>
      <c r="C33" s="9">
        <v>1275</v>
      </c>
    </row>
    <row r="34" ht="17.25" customHeight="1" spans="1:3">
      <c r="A34" s="6">
        <v>1030157</v>
      </c>
      <c r="B34" s="53" t="s">
        <v>901</v>
      </c>
      <c r="C34" s="9"/>
    </row>
    <row r="35" ht="17.25" customHeight="1" spans="1:3">
      <c r="A35" s="6">
        <v>1030158</v>
      </c>
      <c r="B35" s="53" t="s">
        <v>902</v>
      </c>
      <c r="C35" s="8">
        <f>SUM(C36:C37)</f>
        <v>0</v>
      </c>
    </row>
    <row r="36" ht="17.25" customHeight="1" spans="1:3">
      <c r="A36" s="6">
        <v>103015801</v>
      </c>
      <c r="B36" s="55" t="s">
        <v>903</v>
      </c>
      <c r="C36" s="9"/>
    </row>
    <row r="37" ht="17.25" customHeight="1" spans="1:3">
      <c r="A37" s="6">
        <v>103015803</v>
      </c>
      <c r="B37" s="55" t="s">
        <v>904</v>
      </c>
      <c r="C37" s="9"/>
    </row>
    <row r="38" ht="17.25" customHeight="1" spans="1:3">
      <c r="A38" s="6">
        <v>1030159</v>
      </c>
      <c r="B38" s="53" t="s">
        <v>905</v>
      </c>
      <c r="C38" s="9">
        <v>62</v>
      </c>
    </row>
    <row r="39" ht="17.25" customHeight="1" spans="1:3">
      <c r="A39" s="6">
        <v>1030166</v>
      </c>
      <c r="B39" s="53" t="s">
        <v>906</v>
      </c>
      <c r="C39" s="9"/>
    </row>
    <row r="40" ht="17.25" customHeight="1" spans="1:3">
      <c r="A40" s="6">
        <v>1030168</v>
      </c>
      <c r="B40" s="53" t="s">
        <v>907</v>
      </c>
      <c r="C40" s="9"/>
    </row>
    <row r="41" ht="17.25" customHeight="1" spans="1:3">
      <c r="A41" s="6">
        <v>1030171</v>
      </c>
      <c r="B41" s="53" t="s">
        <v>908</v>
      </c>
      <c r="C41" s="9"/>
    </row>
    <row r="42" ht="17.25" customHeight="1" spans="1:3">
      <c r="A42" s="6">
        <v>1030175</v>
      </c>
      <c r="B42" s="53" t="s">
        <v>909</v>
      </c>
      <c r="C42" s="8">
        <f>SUM(C43:C44)</f>
        <v>0</v>
      </c>
    </row>
    <row r="43" ht="17.25" customHeight="1" spans="1:3">
      <c r="A43" s="6">
        <v>103017501</v>
      </c>
      <c r="B43" s="55" t="s">
        <v>910</v>
      </c>
      <c r="C43" s="9"/>
    </row>
    <row r="44" ht="17.25" customHeight="1" spans="1:3">
      <c r="A44" s="6">
        <v>103017502</v>
      </c>
      <c r="B44" s="55" t="s">
        <v>911</v>
      </c>
      <c r="C44" s="9"/>
    </row>
    <row r="45" ht="17.25" customHeight="1" spans="1:3">
      <c r="A45" s="6">
        <v>1030178</v>
      </c>
      <c r="B45" s="53" t="s">
        <v>912</v>
      </c>
      <c r="C45" s="9">
        <v>1240</v>
      </c>
    </row>
    <row r="46" ht="17.25" customHeight="1" spans="1:3">
      <c r="A46" s="6">
        <v>1030180</v>
      </c>
      <c r="B46" s="53" t="s">
        <v>913</v>
      </c>
      <c r="C46" s="8">
        <f>SUM(C47:C53)</f>
        <v>0</v>
      </c>
    </row>
    <row r="47" ht="17.25" customHeight="1" spans="1:3">
      <c r="A47" s="6">
        <v>103018001</v>
      </c>
      <c r="B47" s="55" t="s">
        <v>914</v>
      </c>
      <c r="C47" s="9"/>
    </row>
    <row r="48" ht="17.25" customHeight="1" spans="1:3">
      <c r="A48" s="6">
        <v>103018002</v>
      </c>
      <c r="B48" s="55" t="s">
        <v>915</v>
      </c>
      <c r="C48" s="9"/>
    </row>
    <row r="49" ht="17.25" customHeight="1" spans="1:3">
      <c r="A49" s="6">
        <v>103018003</v>
      </c>
      <c r="B49" s="55" t="s">
        <v>916</v>
      </c>
      <c r="C49" s="9"/>
    </row>
    <row r="50" ht="17.25" customHeight="1" spans="1:3">
      <c r="A50" s="6">
        <v>103018004</v>
      </c>
      <c r="B50" s="55" t="s">
        <v>917</v>
      </c>
      <c r="C50" s="9"/>
    </row>
    <row r="51" ht="17.25" customHeight="1" spans="1:3">
      <c r="A51" s="6">
        <v>103018005</v>
      </c>
      <c r="B51" s="55" t="s">
        <v>918</v>
      </c>
      <c r="C51" s="9"/>
    </row>
    <row r="52" ht="17.25" customHeight="1" spans="1:3">
      <c r="A52" s="6">
        <v>103018006</v>
      </c>
      <c r="B52" s="55" t="s">
        <v>919</v>
      </c>
      <c r="C52" s="9"/>
    </row>
    <row r="53" ht="17.25" customHeight="1" spans="1:3">
      <c r="A53" s="6">
        <v>103018007</v>
      </c>
      <c r="B53" s="55" t="s">
        <v>920</v>
      </c>
      <c r="C53" s="9"/>
    </row>
    <row r="54" ht="17.25" customHeight="1" spans="1:3">
      <c r="A54" s="59">
        <v>1030181</v>
      </c>
      <c r="B54" s="60" t="s">
        <v>921</v>
      </c>
      <c r="C54" s="9"/>
    </row>
    <row r="55" ht="17.25" customHeight="1" spans="1:3">
      <c r="A55" s="59">
        <v>1030182</v>
      </c>
      <c r="B55" s="60" t="s">
        <v>922</v>
      </c>
      <c r="C55" s="9"/>
    </row>
    <row r="56" ht="17.25" customHeight="1" spans="1:3">
      <c r="A56" s="59">
        <v>1030183</v>
      </c>
      <c r="B56" s="60" t="s">
        <v>923</v>
      </c>
      <c r="C56" s="9"/>
    </row>
    <row r="57" ht="17.25" customHeight="1" spans="1:3">
      <c r="A57" s="59">
        <v>1030199</v>
      </c>
      <c r="B57" s="60" t="s">
        <v>924</v>
      </c>
      <c r="C57" s="9"/>
    </row>
    <row r="58" ht="17.25" customHeight="1" spans="1:3">
      <c r="A58" s="59">
        <v>10310</v>
      </c>
      <c r="B58" s="60" t="s">
        <v>853</v>
      </c>
      <c r="C58" s="8">
        <f>SUM(C59:C61,C65:C70,C73:C74)</f>
        <v>0</v>
      </c>
    </row>
    <row r="59" ht="17.25" customHeight="1" spans="1:3">
      <c r="A59" s="6">
        <v>1031003</v>
      </c>
      <c r="B59" s="53" t="s">
        <v>925</v>
      </c>
      <c r="C59" s="9"/>
    </row>
    <row r="60" ht="17.25" customHeight="1" spans="1:3">
      <c r="A60" s="6">
        <v>1031005</v>
      </c>
      <c r="B60" s="53" t="s">
        <v>926</v>
      </c>
      <c r="C60" s="9"/>
    </row>
    <row r="61" ht="17.25" customHeight="1" spans="1:3">
      <c r="A61" s="6">
        <v>1031006</v>
      </c>
      <c r="B61" s="53" t="s">
        <v>927</v>
      </c>
      <c r="C61" s="8">
        <f>SUM(C62:C64)</f>
        <v>0</v>
      </c>
    </row>
    <row r="62" ht="17.25" customHeight="1" spans="1:3">
      <c r="A62" s="6">
        <v>103100601</v>
      </c>
      <c r="B62" s="55" t="s">
        <v>928</v>
      </c>
      <c r="C62" s="9"/>
    </row>
    <row r="63" ht="17.25" customHeight="1" spans="1:3">
      <c r="A63" s="6">
        <v>103100602</v>
      </c>
      <c r="B63" s="55" t="s">
        <v>929</v>
      </c>
      <c r="C63" s="9"/>
    </row>
    <row r="64" ht="17.25" customHeight="1" spans="1:3">
      <c r="A64" s="6">
        <v>103100699</v>
      </c>
      <c r="B64" s="55" t="s">
        <v>930</v>
      </c>
      <c r="C64" s="9"/>
    </row>
    <row r="65" ht="17.25" customHeight="1" spans="1:3">
      <c r="A65" s="6">
        <v>1031008</v>
      </c>
      <c r="B65" s="53" t="s">
        <v>931</v>
      </c>
      <c r="C65" s="9"/>
    </row>
    <row r="66" ht="17.25" customHeight="1" spans="1:3">
      <c r="A66" s="6">
        <v>1031009</v>
      </c>
      <c r="B66" s="53" t="s">
        <v>932</v>
      </c>
      <c r="C66" s="9"/>
    </row>
    <row r="67" ht="17.25" customHeight="1" spans="1:3">
      <c r="A67" s="6">
        <v>1031010</v>
      </c>
      <c r="B67" s="53" t="s">
        <v>933</v>
      </c>
      <c r="C67" s="9"/>
    </row>
    <row r="68" ht="17.25" customHeight="1" spans="1:3">
      <c r="A68" s="6">
        <v>1031011</v>
      </c>
      <c r="B68" s="53" t="s">
        <v>934</v>
      </c>
      <c r="C68" s="9"/>
    </row>
    <row r="69" ht="17.25" customHeight="1" spans="1:3">
      <c r="A69" s="6">
        <v>1031012</v>
      </c>
      <c r="B69" s="53" t="s">
        <v>935</v>
      </c>
      <c r="C69" s="9"/>
    </row>
    <row r="70" ht="17.25" customHeight="1" spans="1:3">
      <c r="A70" s="6">
        <v>1031013</v>
      </c>
      <c r="B70" s="53" t="s">
        <v>936</v>
      </c>
      <c r="C70" s="8">
        <f>SUM(C71:C72)</f>
        <v>0</v>
      </c>
    </row>
    <row r="71" ht="17.25" customHeight="1" spans="1:3">
      <c r="A71" s="6">
        <v>103101301</v>
      </c>
      <c r="B71" s="55" t="s">
        <v>937</v>
      </c>
      <c r="C71" s="9"/>
    </row>
    <row r="72" ht="17.25" customHeight="1" spans="1:3">
      <c r="A72" s="6">
        <v>103101399</v>
      </c>
      <c r="B72" s="55" t="s">
        <v>938</v>
      </c>
      <c r="C72" s="9"/>
    </row>
    <row r="73" ht="17.25" customHeight="1" spans="1:3">
      <c r="A73" s="6">
        <v>1031014</v>
      </c>
      <c r="B73" s="53" t="s">
        <v>939</v>
      </c>
      <c r="C73" s="9"/>
    </row>
    <row r="74" ht="17.25" customHeight="1" spans="1:3">
      <c r="A74" s="6">
        <v>1031099</v>
      </c>
      <c r="B74" s="53" t="s">
        <v>940</v>
      </c>
      <c r="C74" s="8">
        <f>SUM(C75:C76)</f>
        <v>0</v>
      </c>
    </row>
    <row r="75" ht="17.25" customHeight="1" spans="1:3">
      <c r="A75" s="6">
        <v>103109998</v>
      </c>
      <c r="B75" s="55" t="s">
        <v>941</v>
      </c>
      <c r="C75" s="9"/>
    </row>
    <row r="76" ht="17.25" customHeight="1" spans="1:3">
      <c r="A76" s="6">
        <v>103109999</v>
      </c>
      <c r="B76" s="6" t="s">
        <v>942</v>
      </c>
      <c r="C76" s="9"/>
    </row>
  </sheetData>
  <sheetProtection autoFilter="0" objects="1"/>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
  <sheetViews>
    <sheetView showGridLines="0" showZeros="0" workbookViewId="0">
      <selection activeCell="A1" sqref="A1:D1"/>
    </sheetView>
  </sheetViews>
  <sheetFormatPr defaultColWidth="13.85" defaultRowHeight="15.55" customHeight="1" outlineLevelCol="3"/>
  <cols>
    <col min="1" max="1" width="43.7083333333333" style="42" customWidth="1"/>
    <col min="2" max="2" width="26.2833333333333" style="42" customWidth="1"/>
    <col min="3" max="3" width="43.7083333333333" style="42" customWidth="1"/>
    <col min="4" max="4" width="26.2833333333333" style="42" customWidth="1"/>
  </cols>
  <sheetData>
    <row r="1" ht="42.75" customHeight="1" spans="1:4">
      <c r="A1" s="1" t="str">
        <f>'##BASEINFO'!$B$2&amp;"度"&amp;'##BASEINFO'!$B$7&amp;"国有资本经营预算收支总表"</f>
        <v>2024年度沅江市国有资本经营预算收支总表</v>
      </c>
      <c r="B1" s="1"/>
      <c r="C1" s="1"/>
      <c r="D1" s="1"/>
    </row>
    <row r="2" ht="17.25" customHeight="1" spans="1:4">
      <c r="A2" s="44"/>
      <c r="B2" s="44"/>
      <c r="C2" s="44"/>
      <c r="D2" s="25" t="s">
        <v>943</v>
      </c>
    </row>
    <row r="3" ht="15" customHeight="1" spans="1:4">
      <c r="A3" s="44"/>
      <c r="B3" s="44"/>
      <c r="C3" s="44"/>
      <c r="D3" s="25" t="str">
        <f>"单位："&amp;'##BASEINFO'!$B$19</f>
        <v>单位：万元</v>
      </c>
    </row>
    <row r="4" ht="17.25" customHeight="1" spans="1:4">
      <c r="A4" s="30" t="s">
        <v>128</v>
      </c>
      <c r="B4" s="30" t="s">
        <v>129</v>
      </c>
      <c r="C4" s="30" t="s">
        <v>128</v>
      </c>
      <c r="D4" s="30" t="s">
        <v>129</v>
      </c>
    </row>
    <row r="5" ht="18" customHeight="1" spans="1:4">
      <c r="A5" s="55" t="s">
        <v>944</v>
      </c>
      <c r="B5" s="8">
        <f>'JB06'!C8</f>
        <v>0</v>
      </c>
      <c r="C5" s="55" t="s">
        <v>945</v>
      </c>
      <c r="D5" s="9">
        <v>56</v>
      </c>
    </row>
    <row r="6" ht="18" customHeight="1" spans="1:4">
      <c r="A6" s="55" t="s">
        <v>946</v>
      </c>
      <c r="B6" s="8">
        <f>'JB06'!C40</f>
        <v>0</v>
      </c>
      <c r="C6" s="55" t="s">
        <v>947</v>
      </c>
      <c r="D6" s="9"/>
    </row>
    <row r="7" ht="18" customHeight="1" spans="1:4">
      <c r="A7" s="55" t="s">
        <v>948</v>
      </c>
      <c r="B7" s="8">
        <f>'JB06'!C45</f>
        <v>0</v>
      </c>
      <c r="C7" s="55" t="s">
        <v>949</v>
      </c>
      <c r="D7" s="9"/>
    </row>
    <row r="8" ht="18" customHeight="1" spans="1:4">
      <c r="A8" s="55" t="s">
        <v>950</v>
      </c>
      <c r="B8" s="8">
        <f>'JB06'!C51</f>
        <v>0</v>
      </c>
      <c r="C8" s="55" t="s">
        <v>951</v>
      </c>
      <c r="D8" s="9"/>
    </row>
    <row r="9" ht="18" customHeight="1" spans="1:4">
      <c r="A9" s="55" t="s">
        <v>952</v>
      </c>
      <c r="B9" s="8">
        <f>'JB06'!C55</f>
        <v>0</v>
      </c>
      <c r="C9" s="55"/>
      <c r="D9" s="56"/>
    </row>
    <row r="10" ht="18" customHeight="1" spans="1:4">
      <c r="A10" s="29" t="s">
        <v>953</v>
      </c>
      <c r="B10" s="8">
        <f>SUM(B5:B9)</f>
        <v>0</v>
      </c>
      <c r="C10" s="29" t="s">
        <v>954</v>
      </c>
      <c r="D10" s="8">
        <f>SUM(D5:D8)</f>
        <v>56</v>
      </c>
    </row>
  </sheetData>
  <sheetProtection autoFilter="0" objects="1"/>
  <mergeCells count="1">
    <mergeCell ref="A1:D1"/>
  </mergeCells>
  <dataValidations count="1">
    <dataValidation type="decimal" operator="between" allowBlank="1" showInputMessage="1" showErrorMessage="1" sqref="D10 B5:B10 D5:D8">
      <formula1>-99999999999999</formula1>
      <formula2>99999999999999</formula2>
    </dataValidation>
  </dataValidations>
  <printOptions gridLines="1"/>
  <pageMargins left="0.75" right="0.75" top="1" bottom="1" header="0.5" footer="0.5"/>
  <pageSetup paperSize="9" orientation="portrait"/>
  <headerFooter>
    <oddHeader>&amp;C&amp;A</oddHeader>
    <oddFooter>&amp;CPage &amp;P</oddFooter>
    <evenHeader>&amp;C&amp;A</evenHeader>
    <evenFooter>&amp;CPage &amp;P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55"/>
  <sheetViews>
    <sheetView showGridLines="0" showZeros="0" workbookViewId="0">
      <selection activeCell="A1" sqref="A1:C1"/>
    </sheetView>
  </sheetViews>
  <sheetFormatPr defaultColWidth="13.85" defaultRowHeight="15.55" customHeight="1" outlineLevelCol="2"/>
  <cols>
    <col min="1" max="1" width="15.425" style="42" customWidth="1"/>
    <col min="2" max="2" width="51.1416666666667" style="42" customWidth="1"/>
    <col min="3" max="3" width="26.2833333333333" style="42" customWidth="1"/>
  </cols>
  <sheetData>
    <row r="1" ht="42.75" customHeight="1" spans="1:3">
      <c r="A1" s="1" t="str">
        <f>'##BASEINFO'!$B$2&amp;"度"&amp;'##BASEINFO'!$B$7&amp;"国有资本经营预算收入明细表"</f>
        <v>2024年度沅江市国有资本经营预算收入明细表</v>
      </c>
      <c r="B1" s="1"/>
      <c r="C1" s="1"/>
    </row>
    <row r="2" ht="15.75" customHeight="1" spans="1:3">
      <c r="A2" s="52"/>
      <c r="B2" s="43"/>
      <c r="C2" s="25" t="s">
        <v>955</v>
      </c>
    </row>
    <row r="3" ht="15.75" customHeight="1" spans="1:3">
      <c r="A3" s="52"/>
      <c r="B3" s="43"/>
      <c r="C3" s="25" t="str">
        <f>"单位："&amp;'##BASEINFO'!$B$19</f>
        <v>单位：万元</v>
      </c>
    </row>
    <row r="4" ht="17.25" customHeight="1" spans="1:3">
      <c r="A4" s="7" t="s">
        <v>181</v>
      </c>
      <c r="B4" s="7" t="s">
        <v>128</v>
      </c>
      <c r="C4" s="30" t="s">
        <v>129</v>
      </c>
    </row>
    <row r="5" ht="17.25" customHeight="1" spans="1:3">
      <c r="A5" s="6"/>
      <c r="B5" s="16" t="s">
        <v>956</v>
      </c>
      <c r="C5" s="8">
        <f>C6</f>
        <v>0</v>
      </c>
    </row>
    <row r="6" ht="17.25" customHeight="1" spans="1:3">
      <c r="A6" s="6">
        <v>103</v>
      </c>
      <c r="B6" s="53" t="s">
        <v>511</v>
      </c>
      <c r="C6" s="54">
        <f>C7</f>
        <v>0</v>
      </c>
    </row>
    <row r="7" ht="17.25" customHeight="1" spans="1:3">
      <c r="A7" s="6">
        <v>10306</v>
      </c>
      <c r="B7" s="53" t="s">
        <v>762</v>
      </c>
      <c r="C7" s="8">
        <f>C8+C40+C45+C51+C55</f>
        <v>0</v>
      </c>
    </row>
    <row r="8" ht="17.25" customHeight="1" spans="1:3">
      <c r="A8" s="6">
        <v>1030601</v>
      </c>
      <c r="B8" s="53" t="s">
        <v>763</v>
      </c>
      <c r="C8" s="8">
        <f>SUM(C9:C39)</f>
        <v>0</v>
      </c>
    </row>
    <row r="9" ht="17.25" customHeight="1" spans="1:3">
      <c r="A9" s="6">
        <v>103060103</v>
      </c>
      <c r="B9" s="55" t="s">
        <v>957</v>
      </c>
      <c r="C9" s="9"/>
    </row>
    <row r="10" ht="17.25" customHeight="1" spans="1:3">
      <c r="A10" s="6">
        <v>103060104</v>
      </c>
      <c r="B10" s="55" t="s">
        <v>958</v>
      </c>
      <c r="C10" s="9"/>
    </row>
    <row r="11" ht="17.25" customHeight="1" spans="1:3">
      <c r="A11" s="6">
        <v>103060105</v>
      </c>
      <c r="B11" s="55" t="s">
        <v>959</v>
      </c>
      <c r="C11" s="9"/>
    </row>
    <row r="12" ht="17.25" customHeight="1" spans="1:3">
      <c r="A12" s="6">
        <v>103060106</v>
      </c>
      <c r="B12" s="55" t="s">
        <v>960</v>
      </c>
      <c r="C12" s="9"/>
    </row>
    <row r="13" ht="17.25" customHeight="1" spans="1:3">
      <c r="A13" s="6">
        <v>103060107</v>
      </c>
      <c r="B13" s="55" t="s">
        <v>961</v>
      </c>
      <c r="C13" s="9"/>
    </row>
    <row r="14" ht="17.25" customHeight="1" spans="1:3">
      <c r="A14" s="6">
        <v>103060108</v>
      </c>
      <c r="B14" s="55" t="s">
        <v>962</v>
      </c>
      <c r="C14" s="9"/>
    </row>
    <row r="15" ht="17.25" customHeight="1" spans="1:3">
      <c r="A15" s="6">
        <v>103060109</v>
      </c>
      <c r="B15" s="55" t="s">
        <v>963</v>
      </c>
      <c r="C15" s="9"/>
    </row>
    <row r="16" ht="17.25" customHeight="1" spans="1:3">
      <c r="A16" s="6">
        <v>103060112</v>
      </c>
      <c r="B16" s="55" t="s">
        <v>964</v>
      </c>
      <c r="C16" s="9"/>
    </row>
    <row r="17" ht="17.25" customHeight="1" spans="1:3">
      <c r="A17" s="6">
        <v>103060113</v>
      </c>
      <c r="B17" s="55" t="s">
        <v>965</v>
      </c>
      <c r="C17" s="9"/>
    </row>
    <row r="18" ht="17.25" customHeight="1" spans="1:3">
      <c r="A18" s="6">
        <v>103060114</v>
      </c>
      <c r="B18" s="55" t="s">
        <v>966</v>
      </c>
      <c r="C18" s="9"/>
    </row>
    <row r="19" ht="17.25" customHeight="1" spans="1:3">
      <c r="A19" s="6">
        <v>103060115</v>
      </c>
      <c r="B19" s="55" t="s">
        <v>967</v>
      </c>
      <c r="C19" s="9"/>
    </row>
    <row r="20" ht="17.25" customHeight="1" spans="1:3">
      <c r="A20" s="6">
        <v>103060116</v>
      </c>
      <c r="B20" s="55" t="s">
        <v>968</v>
      </c>
      <c r="C20" s="9"/>
    </row>
    <row r="21" ht="17.25" customHeight="1" spans="1:3">
      <c r="A21" s="6">
        <v>103060117</v>
      </c>
      <c r="B21" s="55" t="s">
        <v>969</v>
      </c>
      <c r="C21" s="9"/>
    </row>
    <row r="22" ht="17.25" customHeight="1" spans="1:3">
      <c r="A22" s="6">
        <v>103060118</v>
      </c>
      <c r="B22" s="55" t="s">
        <v>970</v>
      </c>
      <c r="C22" s="9"/>
    </row>
    <row r="23" ht="17.25" customHeight="1" spans="1:3">
      <c r="A23" s="6">
        <v>103060119</v>
      </c>
      <c r="B23" s="55" t="s">
        <v>971</v>
      </c>
      <c r="C23" s="9"/>
    </row>
    <row r="24" ht="17.25" customHeight="1" spans="1:3">
      <c r="A24" s="6">
        <v>103060120</v>
      </c>
      <c r="B24" s="55" t="s">
        <v>972</v>
      </c>
      <c r="C24" s="9"/>
    </row>
    <row r="25" ht="17.25" customHeight="1" spans="1:3">
      <c r="A25" s="6">
        <v>103060121</v>
      </c>
      <c r="B25" s="55" t="s">
        <v>973</v>
      </c>
      <c r="C25" s="9"/>
    </row>
    <row r="26" ht="17.25" customHeight="1" spans="1:3">
      <c r="A26" s="6">
        <v>103060122</v>
      </c>
      <c r="B26" s="55" t="s">
        <v>974</v>
      </c>
      <c r="C26" s="9"/>
    </row>
    <row r="27" ht="17.25" customHeight="1" spans="1:3">
      <c r="A27" s="6">
        <v>103060123</v>
      </c>
      <c r="B27" s="55" t="s">
        <v>975</v>
      </c>
      <c r="C27" s="9"/>
    </row>
    <row r="28" ht="17.25" customHeight="1" spans="1:3">
      <c r="A28" s="6">
        <v>103060124</v>
      </c>
      <c r="B28" s="55" t="s">
        <v>976</v>
      </c>
      <c r="C28" s="9"/>
    </row>
    <row r="29" ht="17.25" customHeight="1" spans="1:3">
      <c r="A29" s="6">
        <v>103060125</v>
      </c>
      <c r="B29" s="55" t="s">
        <v>977</v>
      </c>
      <c r="C29" s="9"/>
    </row>
    <row r="30" ht="17.25" customHeight="1" spans="1:3">
      <c r="A30" s="6">
        <v>103060126</v>
      </c>
      <c r="B30" s="55" t="s">
        <v>978</v>
      </c>
      <c r="C30" s="9"/>
    </row>
    <row r="31" ht="17.25" customHeight="1" spans="1:3">
      <c r="A31" s="6">
        <v>103060127</v>
      </c>
      <c r="B31" s="55" t="s">
        <v>979</v>
      </c>
      <c r="C31" s="9"/>
    </row>
    <row r="32" ht="17.25" customHeight="1" spans="1:3">
      <c r="A32" s="6">
        <v>103060128</v>
      </c>
      <c r="B32" s="55" t="s">
        <v>980</v>
      </c>
      <c r="C32" s="9"/>
    </row>
    <row r="33" ht="17.25" customHeight="1" spans="1:3">
      <c r="A33" s="6">
        <v>103060129</v>
      </c>
      <c r="B33" s="55" t="s">
        <v>981</v>
      </c>
      <c r="C33" s="9"/>
    </row>
    <row r="34" ht="17.25" customHeight="1" spans="1:3">
      <c r="A34" s="6">
        <v>103060130</v>
      </c>
      <c r="B34" s="55" t="s">
        <v>982</v>
      </c>
      <c r="C34" s="9"/>
    </row>
    <row r="35" ht="17.25" customHeight="1" spans="1:3">
      <c r="A35" s="6">
        <v>103060131</v>
      </c>
      <c r="B35" s="55" t="s">
        <v>983</v>
      </c>
      <c r="C35" s="9"/>
    </row>
    <row r="36" ht="17.25" customHeight="1" spans="1:3">
      <c r="A36" s="6">
        <v>103060132</v>
      </c>
      <c r="B36" s="55" t="s">
        <v>984</v>
      </c>
      <c r="C36" s="9"/>
    </row>
    <row r="37" ht="17.25" customHeight="1" spans="1:3">
      <c r="A37" s="6">
        <v>103060133</v>
      </c>
      <c r="B37" s="55" t="s">
        <v>985</v>
      </c>
      <c r="C37" s="9"/>
    </row>
    <row r="38" ht="17.25" customHeight="1" spans="1:3">
      <c r="A38" s="6">
        <v>103060134</v>
      </c>
      <c r="B38" s="55" t="s">
        <v>765</v>
      </c>
      <c r="C38" s="9"/>
    </row>
    <row r="39" ht="17.25" customHeight="1" spans="1:3">
      <c r="A39" s="6">
        <v>103060198</v>
      </c>
      <c r="B39" s="55" t="s">
        <v>986</v>
      </c>
      <c r="C39" s="9"/>
    </row>
    <row r="40" ht="17.25" customHeight="1" spans="1:3">
      <c r="A40" s="6">
        <v>1030602</v>
      </c>
      <c r="B40" s="53" t="s">
        <v>767</v>
      </c>
      <c r="C40" s="8">
        <f>SUM(C41:C44)</f>
        <v>0</v>
      </c>
    </row>
    <row r="41" ht="17.25" customHeight="1" spans="1:3">
      <c r="A41" s="6">
        <v>103060202</v>
      </c>
      <c r="B41" s="55" t="s">
        <v>987</v>
      </c>
      <c r="C41" s="9"/>
    </row>
    <row r="42" ht="17.25" customHeight="1" spans="1:3">
      <c r="A42" s="6">
        <v>103060203</v>
      </c>
      <c r="B42" s="55" t="s">
        <v>988</v>
      </c>
      <c r="C42" s="9"/>
    </row>
    <row r="43" ht="17.25" customHeight="1" spans="1:3">
      <c r="A43" s="6">
        <v>103060204</v>
      </c>
      <c r="B43" s="55" t="s">
        <v>989</v>
      </c>
      <c r="C43" s="9"/>
    </row>
    <row r="44" ht="17.25" customHeight="1" spans="1:3">
      <c r="A44" s="6">
        <v>103060298</v>
      </c>
      <c r="B44" s="55" t="s">
        <v>990</v>
      </c>
      <c r="C44" s="9"/>
    </row>
    <row r="45" ht="17.25" customHeight="1" spans="1:3">
      <c r="A45" s="6">
        <v>1030603</v>
      </c>
      <c r="B45" s="53" t="s">
        <v>770</v>
      </c>
      <c r="C45" s="8">
        <f>SUM(C46:C50)</f>
        <v>0</v>
      </c>
    </row>
    <row r="46" ht="17.25" customHeight="1" spans="1:3">
      <c r="A46" s="6">
        <v>103060301</v>
      </c>
      <c r="B46" s="55" t="s">
        <v>991</v>
      </c>
      <c r="C46" s="9"/>
    </row>
    <row r="47" ht="17.25" customHeight="1" spans="1:3">
      <c r="A47" s="6">
        <v>103060304</v>
      </c>
      <c r="B47" s="55" t="s">
        <v>992</v>
      </c>
      <c r="C47" s="9"/>
    </row>
    <row r="48" ht="17.25" customHeight="1" spans="1:3">
      <c r="A48" s="6">
        <v>103060305</v>
      </c>
      <c r="B48" s="55" t="s">
        <v>993</v>
      </c>
      <c r="C48" s="9"/>
    </row>
    <row r="49" ht="17.25" customHeight="1" spans="1:3">
      <c r="A49" s="6">
        <v>103060307</v>
      </c>
      <c r="B49" s="55" t="s">
        <v>994</v>
      </c>
      <c r="C49" s="9"/>
    </row>
    <row r="50" ht="17.25" customHeight="1" spans="1:3">
      <c r="A50" s="6">
        <v>103060398</v>
      </c>
      <c r="B50" s="55" t="s">
        <v>995</v>
      </c>
      <c r="C50" s="9"/>
    </row>
    <row r="51" ht="17.25" customHeight="1" spans="1:3">
      <c r="A51" s="6">
        <v>1030604</v>
      </c>
      <c r="B51" s="53" t="s">
        <v>772</v>
      </c>
      <c r="C51" s="8">
        <f>SUM(C52:C54)</f>
        <v>0</v>
      </c>
    </row>
    <row r="52" ht="17.25" customHeight="1" spans="1:3">
      <c r="A52" s="6">
        <v>103060401</v>
      </c>
      <c r="B52" s="55" t="s">
        <v>996</v>
      </c>
      <c r="C52" s="9"/>
    </row>
    <row r="53" ht="17.25" customHeight="1" spans="1:3">
      <c r="A53" s="6">
        <v>103060402</v>
      </c>
      <c r="B53" s="55" t="s">
        <v>997</v>
      </c>
      <c r="C53" s="9"/>
    </row>
    <row r="54" ht="17.25" customHeight="1" spans="1:3">
      <c r="A54" s="6">
        <v>103060498</v>
      </c>
      <c r="B54" s="55" t="s">
        <v>998</v>
      </c>
      <c r="C54" s="9"/>
    </row>
    <row r="55" ht="17.25" customHeight="1" spans="1:3">
      <c r="A55" s="6">
        <v>1030698</v>
      </c>
      <c r="B55" s="53" t="s">
        <v>999</v>
      </c>
      <c r="C55" s="9"/>
    </row>
  </sheetData>
  <sheetProtection autoFilter="0" objects="1"/>
  <mergeCells count="1">
    <mergeCell ref="A1:C1"/>
  </mergeCells>
  <dataValidations count="1">
    <dataValidation type="decimal" operator="between" allowBlank="1" showInputMessage="1" showErrorMessage="1" sqref="C5:C55">
      <formula1>-99999999999999</formula1>
      <formula2>99999999999999</formula2>
    </dataValidation>
  </dataValidations>
  <printOptions gridLines="1"/>
  <pageMargins left="0.75" right="0.75" top="1" bottom="1" header="0.5" footer="0.5"/>
  <pageSetup paperSize="1" orientation="portrait"/>
  <headerFooter>
    <oddHeader>&amp;C&amp;A</oddHeader>
    <oddFooter>&amp;CPage &amp;P</oddFooter>
    <evenHeader>&amp;C&amp;A</evenHeader>
    <evenFooter>&amp;CPage &amp;P</even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##BASEINFO</vt:lpstr>
      <vt:lpstr>IB</vt:lpstr>
      <vt:lpstr>ML</vt:lpstr>
      <vt:lpstr>JB01</vt:lpstr>
      <vt:lpstr>JB02</vt:lpstr>
      <vt:lpstr>JB03</vt:lpstr>
      <vt:lpstr>JB04</vt:lpstr>
      <vt:lpstr>JB05</vt:lpstr>
      <vt:lpstr>JB06</vt:lpstr>
      <vt:lpstr>FB</vt:lpstr>
      <vt:lpstr>07</vt:lpstr>
      <vt:lpstr>08</vt:lpstr>
      <vt:lpstr>09</vt:lpstr>
      <vt:lpstr>10</vt:lpstr>
      <vt:lpstr>11</vt:lpstr>
      <vt:lpstr>12</vt:lpstr>
      <vt:lpstr>13</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引开</cp:lastModifiedBy>
  <dcterms:created xsi:type="dcterms:W3CDTF">2024-12-03T01:03:00Z</dcterms:created>
  <dcterms:modified xsi:type="dcterms:W3CDTF">2025-10-15T02:08:41Z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C2096E07FF2E4D5AB13F7DCEEE6B8029_12</vt:lpwstr>
  </property>
  <property fmtid="{D5CDD505-2E9C-101B-9397-08002B2CF9AE}" pid="3" name="KSOProductBuildVer">
    <vt:lpwstr>2052-10.1.0.5511</vt:lpwstr>
  </property>
</Properties>
</file>