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1"/>
  </bookViews>
  <sheets>
    <sheet name="表1一般公共预算" sheetId="1" r:id="rId1"/>
    <sheet name="表2政府性基金预算" sheetId="2" r:id="rId2"/>
    <sheet name="表3社保基金预算" sheetId="5" r:id="rId3"/>
    <sheet name="表4" sheetId="8" r:id="rId4"/>
    <sheet name="表5" sheetId="9" r:id="rId5"/>
    <sheet name="移交预算评审" sheetId="10" r:id="rId6"/>
  </sheets>
  <definedNames>
    <definedName name="_xlnm._FilterDatabase" localSheetId="3" hidden="1">表4!$A$6:$XEV$52</definedName>
    <definedName name="_xlnm._FilterDatabase" localSheetId="4" hidden="1">表5!$A$6:$XEQ$36</definedName>
    <definedName name="_xlnm.Print_Area" localSheetId="1">表2政府性基金预算!$A$1:$J$55</definedName>
    <definedName name="_xlnm.Print_Area" localSheetId="0">表1一般公共预算!$A$1:$J$42</definedName>
    <definedName name="_xlnm.Print_Titles" localSheetId="3">表4!$3:$6</definedName>
    <definedName name="_xlnm.Print_Titles" localSheetId="4">表5!$3:$6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<sst xmlns="http://schemas.openxmlformats.org/spreadsheetml/2006/main" count="376" uniqueCount="327">
  <si>
    <t>附件1</t>
  </si>
  <si>
    <t>沅江市2025年一般公共预算调整表</t>
  </si>
  <si>
    <t>单位：万元</t>
  </si>
  <si>
    <t>收  入  项  目</t>
  </si>
  <si>
    <t>2025年预算数</t>
  </si>
  <si>
    <t>调整变动数</t>
  </si>
  <si>
    <t>2025调整后预算数</t>
  </si>
  <si>
    <t>截至11月底</t>
  </si>
  <si>
    <t>差额</t>
  </si>
  <si>
    <t>支  出  项  目</t>
  </si>
  <si>
    <t>1.税收收入</t>
  </si>
  <si>
    <t>一、一般公共服务</t>
  </si>
  <si>
    <t xml:space="preserve">    增值税</t>
  </si>
  <si>
    <t>二、国防</t>
  </si>
  <si>
    <t xml:space="preserve">    营业税</t>
  </si>
  <si>
    <t>三、公共安全</t>
  </si>
  <si>
    <t xml:space="preserve">    企业所得税</t>
  </si>
  <si>
    <t>四、教育</t>
  </si>
  <si>
    <t xml:space="preserve">    个人所得税</t>
  </si>
  <si>
    <t>五、科学技术</t>
  </si>
  <si>
    <t xml:space="preserve">    资源税</t>
  </si>
  <si>
    <t>六、文化旅游体育与传媒</t>
  </si>
  <si>
    <t xml:space="preserve">    城市维护建设税</t>
  </si>
  <si>
    <t>七、社会保障和就业</t>
  </si>
  <si>
    <t xml:space="preserve">    房产税</t>
  </si>
  <si>
    <t>八、卫生健康</t>
  </si>
  <si>
    <t xml:space="preserve">    印花税</t>
  </si>
  <si>
    <t>九、节能环保</t>
  </si>
  <si>
    <t xml:space="preserve">    城镇土地使用税</t>
  </si>
  <si>
    <t>十、城乡社区</t>
  </si>
  <si>
    <t xml:space="preserve">    土地增值税</t>
  </si>
  <si>
    <t>十一、农林水</t>
  </si>
  <si>
    <t xml:space="preserve">    车船税</t>
  </si>
  <si>
    <t>十二、交通运输</t>
  </si>
  <si>
    <t xml:space="preserve">    耕地占用税</t>
  </si>
  <si>
    <t>十三、资源勘探信息</t>
  </si>
  <si>
    <t xml:space="preserve">    契税</t>
  </si>
  <si>
    <t>十四、商业服务业</t>
  </si>
  <si>
    <t xml:space="preserve">    环境保护税</t>
  </si>
  <si>
    <t>十五、金融支出</t>
  </si>
  <si>
    <t xml:space="preserve">    其他税收收入</t>
  </si>
  <si>
    <t>十六、自然资源海洋气象</t>
  </si>
  <si>
    <t>2.非税收入</t>
  </si>
  <si>
    <t>十七、住房保障</t>
  </si>
  <si>
    <t xml:space="preserve">    专项收入</t>
  </si>
  <si>
    <t>十八、粮油物资储备</t>
  </si>
  <si>
    <t xml:space="preserve">    行政事业性收费收入</t>
  </si>
  <si>
    <t>十九、灾害防治及应急管理</t>
  </si>
  <si>
    <t xml:space="preserve">    罚没收入</t>
  </si>
  <si>
    <t>二十、其他支出</t>
  </si>
  <si>
    <t xml:space="preserve">    国有资本经营收入</t>
  </si>
  <si>
    <t>二十一、债务付息支出</t>
  </si>
  <si>
    <t xml:space="preserve">    国有资源（资产）有偿使用收入</t>
  </si>
  <si>
    <t xml:space="preserve">    其他收入</t>
  </si>
  <si>
    <t>公共预算收入</t>
  </si>
  <si>
    <t>公共预算支出</t>
  </si>
  <si>
    <t xml:space="preserve">  返还性收入</t>
  </si>
  <si>
    <t xml:space="preserve">  一般性转移支付收入</t>
  </si>
  <si>
    <t xml:space="preserve">  专项转移支付收入</t>
  </si>
  <si>
    <t xml:space="preserve"> 上解支出</t>
  </si>
  <si>
    <t xml:space="preserve">  调入预算稳定调节基金</t>
  </si>
  <si>
    <t xml:space="preserve"> 补助市县支出</t>
  </si>
  <si>
    <t xml:space="preserve">  上年结余收入</t>
  </si>
  <si>
    <t xml:space="preserve"> 地方政府债券还本支出</t>
  </si>
  <si>
    <t xml:space="preserve">  调入资金</t>
  </si>
  <si>
    <t xml:space="preserve">    政府性基金调入</t>
  </si>
  <si>
    <t>调入预算稳定调节基金</t>
  </si>
  <si>
    <t xml:space="preserve">    其他调入</t>
  </si>
  <si>
    <t xml:space="preserve">  转贷地方政府债券收入</t>
  </si>
  <si>
    <t xml:space="preserve"> 年终滚存结余</t>
  </si>
  <si>
    <t xml:space="preserve">  其中：1、新增债券</t>
  </si>
  <si>
    <t xml:space="preserve">        2、再融资债券</t>
  </si>
  <si>
    <t>预算总收入</t>
  </si>
  <si>
    <t>预算总支出</t>
  </si>
  <si>
    <t>附件2</t>
  </si>
  <si>
    <t>2025年政府性基金预算调整表</t>
  </si>
  <si>
    <t>收                              入</t>
  </si>
  <si>
    <t>支                           出</t>
  </si>
  <si>
    <t>项        目</t>
  </si>
  <si>
    <t>预算数</t>
  </si>
  <si>
    <t>调整后预算数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</si>
  <si>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</si>
  <si>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</si>
  <si>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</si>
  <si>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</si>
  <si>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</si>
  <si>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</si>
  <si>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</si>
  <si>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</si>
  <si>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</si>
  <si>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</si>
  <si>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</si>
  <si>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</si>
  <si>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</si>
  <si>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</si>
  <si>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</si>
  <si>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</si>
  <si>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</si>
  <si>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</si>
  <si>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</si>
  <si>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</si>
  <si>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</si>
  <si>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</si>
  <si>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</si>
  <si>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</si>
  <si>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</si>
  <si>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棚户区改造支出</t>
  </si>
  <si>
    <t xml:space="preserve">        土地出让价款收入</t>
  </si>
  <si>
    <t xml:space="preserve">      公共租赁住房支出</t>
  </si>
  <si>
    <t xml:space="preserve">        补缴的土地价款</t>
  </si>
  <si>
    <t xml:space="preserve">      其他国有土地使用权出让收入安排的支出</t>
  </si>
  <si>
    <t xml:space="preserve">        划拨土地收入</t>
  </si>
  <si>
    <t xml:space="preserve">    城市公用事业附加安排的支出</t>
  </si>
  <si>
    <t xml:space="preserve">        缴纳新增建设用地土地有偿使用费</t>
  </si>
  <si>
    <t xml:space="preserve">      城市公共设施</t>
  </si>
  <si>
    <t xml:space="preserve">        其他土地出让收入</t>
  </si>
  <si>
    <t xml:space="preserve">      其他城市公用事业附加安排的支出</t>
  </si>
  <si>
    <t>十四、大中型水库库区基金收入</t>
  </si>
  <si>
    <t xml:space="preserve">    国有土地收益基金支出</t>
  </si>
  <si>
    <t>十五、彩票公益金收入</t>
  </si>
  <si>
    <t>　    其他国有土地收益基金支出</t>
  </si>
  <si>
    <t xml:space="preserve">        福利彩票公益金收入</t>
  </si>
  <si>
    <t xml:space="preserve">    城市基础设施配套费安排的支出</t>
  </si>
  <si>
    <t>　　    体育彩票公益金收入</t>
  </si>
  <si>
    <t>十六、城市基础设施配套费收入</t>
  </si>
  <si>
    <t xml:space="preserve">      其他城市基础设施配套费安排的支出</t>
  </si>
  <si>
    <t>十七、污水处理费收入</t>
  </si>
  <si>
    <t xml:space="preserve">    污水处理费安排的支出</t>
  </si>
  <si>
    <t>十八、国家重大水利工程建设基金收入</t>
  </si>
  <si>
    <t xml:space="preserve">    其他城乡社区支出</t>
  </si>
  <si>
    <t xml:space="preserve">        南水北调工程建设资金</t>
  </si>
  <si>
    <t>五、农林水支出</t>
  </si>
  <si>
    <t xml:space="preserve">        三峡工程后续工作资金</t>
  </si>
  <si>
    <t xml:space="preserve">   移民补助</t>
  </si>
  <si>
    <t xml:space="preserve">        省级重大水利工程建设资金</t>
  </si>
  <si>
    <t xml:space="preserve">   基础设施建设和经济发展</t>
  </si>
  <si>
    <t>十九、车辆通行费</t>
  </si>
  <si>
    <t>六、交通运输支出</t>
  </si>
  <si>
    <t>二十、其他政府性基金收入</t>
  </si>
  <si>
    <t xml:space="preserve">    车辆通行费安排的支出</t>
  </si>
  <si>
    <t>　    旱改水指标交易</t>
  </si>
  <si>
    <t xml:space="preserve">      其他车辆通行费安排的支出</t>
  </si>
  <si>
    <t>　    其他砂石收入</t>
  </si>
  <si>
    <t>七、资源勘探信息等支出</t>
  </si>
  <si>
    <t>　    砂石矿开采权出让收入</t>
  </si>
  <si>
    <t xml:space="preserve">    制造业</t>
  </si>
  <si>
    <t xml:space="preserve">      专项债券资金收益</t>
  </si>
  <si>
    <t>八、地方政府专项债务付息支出</t>
  </si>
  <si>
    <t xml:space="preserve">      其他缴入政府性基金的收入</t>
  </si>
  <si>
    <t>九、其他支出</t>
  </si>
  <si>
    <t xml:space="preserve">    其他政府性基金支出</t>
  </si>
  <si>
    <t xml:space="preserve">    彩票发行销售机构业务费安排的支出</t>
  </si>
  <si>
    <t xml:space="preserve">    彩票公益金安排的支出</t>
  </si>
  <si>
    <t xml:space="preserve">    专项债券安排的支出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</si>
  <si>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</si>
  <si>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</si>
  <si>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</si>
  <si>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</si>
  <si>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</si>
  <si>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</si>
  <si>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</si>
  <si>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政府性基金上解支出</t>
  </si>
  <si>
    <t xml:space="preserve">      超长期特别国债</t>
  </si>
  <si>
    <t xml:space="preserve">    上年结余收入</t>
  </si>
  <si>
    <t xml:space="preserve">    调出资金</t>
  </si>
  <si>
    <t xml:space="preserve">    地方政府专项债务转贷收入</t>
  </si>
  <si>
    <t xml:space="preserve">    地方政府专项债务转贷支出</t>
  </si>
  <si>
    <t xml:space="preserve">    地方政府专项再融资债券</t>
  </si>
  <si>
    <t xml:space="preserve">    地方政府专项债务还本支出</t>
  </si>
  <si>
    <t xml:space="preserve">    调入资金</t>
  </si>
  <si>
    <t xml:space="preserve">    年终结余</t>
  </si>
  <si>
    <t>收入总计</t>
  </si>
  <si>
    <t>支出总计</t>
  </si>
  <si>
    <t>附件3</t>
  </si>
  <si>
    <t>2025年社会保险基金预算调整表</t>
  </si>
  <si>
    <t>汇总</t>
  </si>
  <si>
    <t>机关事业养老保险基金</t>
  </si>
  <si>
    <t>城乡居民养老保险基金</t>
  </si>
  <si>
    <t>失业保险基金</t>
  </si>
  <si>
    <t>职工基本医疗(生育）保险基金</t>
  </si>
  <si>
    <t>城乡居民基本
医疗保险基金</t>
  </si>
  <si>
    <t>工伤保险基金</t>
  </si>
  <si>
    <t>调整
变动数</t>
  </si>
  <si>
    <t>调整后
预算数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</si>
  <si>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</si>
  <si>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</si>
  <si>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</si>
  <si>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</si>
  <si>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</si>
  <si>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</si>
  <si>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</si>
  <si>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</si>
  <si>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</si>
  <si>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</si>
  <si>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</si>
  <si>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</si>
  <si>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</si>
  <si>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</si>
  <si>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</si>
  <si>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</si>
  <si>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</si>
  <si>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备注：征缴收入税务未暂提供，社保中心已按照2024年3季度预算执行报表进行调整，待税务提供后再作调整。</t>
  </si>
  <si>
    <t>附件4</t>
  </si>
  <si>
    <t>沅江市2025年事项调整明细表（原有事项调整）</t>
  </si>
  <si>
    <t>序号</t>
  </si>
  <si>
    <t>事项名称</t>
  </si>
  <si>
    <t>2025预算调整情况</t>
  </si>
  <si>
    <t>2025年调整后预算数</t>
  </si>
  <si>
    <t>备注</t>
  </si>
  <si>
    <t>小计</t>
  </si>
  <si>
    <t>拟调增金额</t>
  </si>
  <si>
    <t>拟调减金额</t>
  </si>
  <si>
    <t>合计</t>
  </si>
  <si>
    <t>漉湖事务中心运转经费</t>
  </si>
  <si>
    <t>南洞庭事务中心运转经费</t>
  </si>
  <si>
    <t>报告拟增加127.46万</t>
  </si>
  <si>
    <t>村、社区支部书记培训经费</t>
  </si>
  <si>
    <t>村、社区组织运转经费</t>
  </si>
  <si>
    <t>按2024年度农村居民人均可支配收入的标准补差。第81次政府常务会</t>
  </si>
  <si>
    <t>“智慧沅江”运行维护费</t>
  </si>
  <si>
    <t>单位报告申请，金额以实际审定为准</t>
  </si>
  <si>
    <t>民办代课教师生活困难补助本级配套</t>
  </si>
  <si>
    <t>校车运营补贴本级配套</t>
  </si>
  <si>
    <t>老放映员生活困难补助</t>
  </si>
  <si>
    <t>城区清扫外包专项经费</t>
  </si>
  <si>
    <t>外包合同3年共计6326.5252万元，每年2108.84万元。每年环卫处负责标段382万元，共计2491万。7月份开始执行，暂按半年调整。</t>
  </si>
  <si>
    <t>交通局五类人员优惠乘车补贴资金</t>
  </si>
  <si>
    <t>报告要求增加至200万，第19次政府常务会议</t>
  </si>
  <si>
    <t>交通局14周岁以下儿童及退役军人免费乘车补贴资金</t>
  </si>
  <si>
    <t>船舶污染物回收</t>
  </si>
  <si>
    <t>上年58.15万在本年拨付</t>
  </si>
  <si>
    <t>农业执法大队禁捕退捕专项经费</t>
  </si>
  <si>
    <t>河湖垃圾治理经费</t>
  </si>
  <si>
    <t>全市安全生产</t>
  </si>
  <si>
    <t>城市防洪日元贷款项目还本付息</t>
  </si>
  <si>
    <t>补充被征地农民养老保险基金</t>
  </si>
  <si>
    <t>已在2024年整改</t>
  </si>
  <si>
    <t>职业年金</t>
  </si>
  <si>
    <t>按实计算</t>
  </si>
  <si>
    <t>城乡居民养老保险基金补助</t>
  </si>
  <si>
    <t>机关事业单位退休人员生活费</t>
  </si>
  <si>
    <t>按社保中心数据调整</t>
  </si>
  <si>
    <t>退役军人优抚本级配套</t>
  </si>
  <si>
    <t>机关养老保险独生子女父母奖励</t>
  </si>
  <si>
    <t>老乡村医生生活困难补助</t>
  </si>
  <si>
    <t>城乡居民基本医疗保险本级政配套资金</t>
  </si>
  <si>
    <t>其中落实整改1221.45万元</t>
  </si>
  <si>
    <t>国有农场改革社保缴费补助</t>
  </si>
  <si>
    <t>一般政府债券付息支出</t>
  </si>
  <si>
    <t>全市财税收入征管及奖励经费</t>
  </si>
  <si>
    <t>全市非税收入安排的支出</t>
  </si>
  <si>
    <t>主要调增的项目有：琼湖投资公司基础设施建设2759.3万（芦苇资源组合供应保证金），琼湖投资公司鲟鱼项目征拆及相关基础设施建设4512万，琼湖投资公司基础设施建设资金4268万元（职业中专建设），琼湖投资公司隐性债务还本资金5874万元，洞庭湖旅游产业投资发展有限公司注册资金10000万元，琼湖投资公司注册资金4620万元。另预计后段还需偿还隐性债务11180万元。</t>
  </si>
  <si>
    <t>乡镇消防专项经费</t>
  </si>
  <si>
    <t>2023年底28次政府常务会议，金额以实际审定为准</t>
  </si>
  <si>
    <t>其他土地出让收入安排的支出</t>
  </si>
  <si>
    <t xml:space="preserve">  农村人居环境整治</t>
  </si>
  <si>
    <t>地方政府专项债券利息支出</t>
  </si>
  <si>
    <t>其他政府性基金安排的支出</t>
  </si>
  <si>
    <t>全市生态环境保护工作经费</t>
  </si>
  <si>
    <t>统筹上级重点生态功能转移支付安排</t>
  </si>
  <si>
    <t>征地拆迁补偿支出</t>
  </si>
  <si>
    <t xml:space="preserve">  黑泥洲生态修复项目补偿资金</t>
  </si>
  <si>
    <t>全市工资普调经费</t>
  </si>
  <si>
    <t>增加2024年下半年工资普调资金</t>
  </si>
  <si>
    <t>存量资金安排的支出</t>
  </si>
  <si>
    <t>以前年度收回存量资金重新安排支出</t>
  </si>
  <si>
    <t>中央环保督查及“洞庭清波”专项工作经费</t>
  </si>
  <si>
    <t>武警沅江中队地方保障经费</t>
  </si>
  <si>
    <t>以实际审定金额为准</t>
  </si>
  <si>
    <t>城市基础设施配套费安排的支出</t>
  </si>
  <si>
    <t>上级农博会参展布展经费</t>
  </si>
  <si>
    <t>原单位专项，以实际审定金额为准</t>
  </si>
  <si>
    <t>净下洲免费通行</t>
  </si>
  <si>
    <t>文联《南洞庭》办刊经费</t>
  </si>
  <si>
    <t>消防大队公用经费</t>
  </si>
  <si>
    <t>附件5</t>
  </si>
  <si>
    <t>沅江市2025年事项调整明细表（拟新增事项）</t>
  </si>
  <si>
    <t>拟新增项目调增金额</t>
  </si>
  <si>
    <t>政法委综治中心规范化建设及设备购置费</t>
  </si>
  <si>
    <t>第6次市委常委会会议纪要</t>
  </si>
  <si>
    <t>全国人口1%抽样调查经费</t>
  </si>
  <si>
    <t>2025年32万，2026年13.9万</t>
  </si>
  <si>
    <t>全市处非工作</t>
  </si>
  <si>
    <t>第85次政府常务会议</t>
  </si>
  <si>
    <t>妇联三八节系列活动经费</t>
  </si>
  <si>
    <t>《沅江市国民经济和社会发展第十五个五年规划》编制经费</t>
  </si>
  <si>
    <t>禁毒协会经费</t>
  </si>
  <si>
    <t>干职工事业编制人员档案集中管理经费</t>
  </si>
  <si>
    <t>建筑垃圾和其他垃圾等处置经费</t>
  </si>
  <si>
    <t>文联协会活动经费</t>
  </si>
  <si>
    <t>科工局2024年市派科技特派员相关经费</t>
  </si>
  <si>
    <t>新录用公务员初任培训</t>
  </si>
  <si>
    <t>公园景观亮化电费与维护费</t>
  </si>
  <si>
    <t>城投移交城管，其中园林处278622元，路灯中心79186元</t>
  </si>
  <si>
    <t>推进枳壳产业发展工作</t>
  </si>
  <si>
    <t>第72次政府常务会议，在农业农村资金中统筹200万</t>
  </si>
  <si>
    <t>北部片区垃圾焚烧发电厂和平村发展资金</t>
  </si>
  <si>
    <t>第72次政府常务会议</t>
  </si>
  <si>
    <t>龙虎山林场白蚁先期治理</t>
  </si>
  <si>
    <t>共100万，分三年实施。第81次政府常务会议</t>
  </si>
  <si>
    <t>湖南琼湖国家湿地公园总体规划（2026-2035）编制工作</t>
  </si>
  <si>
    <t>统筹上级专项资金据实解决。第81次政府常务会议</t>
  </si>
  <si>
    <t>蓝藻水华应急处置</t>
  </si>
  <si>
    <t>适当解决相关资金。第81次政府常务会议</t>
  </si>
  <si>
    <t>秸秆综合利用和禁烧管控工作</t>
  </si>
  <si>
    <t>统筹解决1500万元。第84次政府常务会议</t>
  </si>
  <si>
    <t>原乡镇畜牧兽医相关待遇</t>
  </si>
  <si>
    <t>第84次政府常务会议</t>
  </si>
  <si>
    <t>市监局检验中心《恩诺沙星在黄鳝体内的药物代谢规律研究》项目及设试剂采购</t>
  </si>
  <si>
    <t>农业局重点水产品药残攻坚专项治理</t>
  </si>
  <si>
    <t>益南高速沅江市南洞庭服务区及连接线工程项目前期工作经费</t>
  </si>
  <si>
    <t>第87次政府常务会议</t>
  </si>
  <si>
    <t>普法经费</t>
  </si>
  <si>
    <t>第88次政府常务会议</t>
  </si>
  <si>
    <t>出租车上市相关工作</t>
  </si>
  <si>
    <t>第89次政府常务会议</t>
  </si>
  <si>
    <t>出租车车辆配合缩减运力奖励帮扶</t>
  </si>
  <si>
    <t>育儿补贴本级配套</t>
  </si>
  <si>
    <t>科技型企业知识价值贷款风险补偿资金</t>
  </si>
  <si>
    <t>新能源公务车辆购置</t>
  </si>
  <si>
    <t>《益阳市行政事业单位大力推广新能源汽车的具体措施》（益管发【2023】13号）</t>
  </si>
  <si>
    <t>备注：拟新增项目金额为预估金额，以实际审定金额为准。</t>
  </si>
  <si>
    <t>沅江市2025年拟预算评审的新增事项（第一批）</t>
  </si>
  <si>
    <t>金额</t>
  </si>
  <si>
    <t>2份报告</t>
  </si>
  <si>
    <t>共100万，分三年实施。第81次政府常务会议，无报告</t>
  </si>
  <si>
    <t>原单位事项10万，增加至44万，报告原件在农业股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</si>
</sst>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#,##0.00_ "/>
  </numFmts>
  <fonts count="4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0"/>
      <name val="黑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22"/>
      <name val="黑体"/>
      <charset val="134"/>
    </font>
    <font>
      <sz val="8"/>
      <name val="Times New Roman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6" applyNumberFormat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7" fillId="6" borderId="26" applyNumberFormat="0" applyAlignment="0" applyProtection="0">
      <alignment vertical="center"/>
    </xf>
    <xf numFmtId="0" fontId="38" fillId="7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/>
    <xf numFmtId="0" fontId="6" fillId="0" borderId="0"/>
    <xf numFmtId="0" fontId="46" fillId="0" borderId="0"/>
  </cellStyleXfs>
  <cellXfs count="14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8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/>
    <xf numFmtId="177" fontId="6" fillId="2" borderId="0" xfId="0" applyNumberFormat="1" applyFont="1" applyFill="1" applyBorder="1" applyAlignment="1" applyProtection="1"/>
    <xf numFmtId="0" fontId="9" fillId="0" borderId="0" xfId="0" applyFont="1" applyFill="1" applyAlignment="1">
      <alignment horizontal="center" vertical="center"/>
    </xf>
    <xf numFmtId="0" fontId="10" fillId="2" borderId="9" xfId="0" applyNumberFormat="1" applyFont="1" applyFill="1" applyBorder="1" applyAlignment="1" applyProtection="1">
      <alignment vertical="center"/>
    </xf>
    <xf numFmtId="0" fontId="11" fillId="2" borderId="9" xfId="0" applyNumberFormat="1" applyFont="1" applyFill="1" applyBorder="1" applyAlignment="1" applyProtection="1">
      <alignment vertical="center"/>
    </xf>
    <xf numFmtId="0" fontId="12" fillId="2" borderId="10" xfId="50" applyNumberFormat="1" applyFont="1" applyFill="1" applyBorder="1" applyAlignment="1" applyProtection="1">
      <alignment horizontal="right" vertical="center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3" fillId="2" borderId="17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17" xfId="0" applyNumberFormat="1" applyFont="1" applyFill="1" applyBorder="1" applyAlignment="1" applyProtection="1">
      <alignment horizontal="center" vertical="center" wrapText="1"/>
    </xf>
    <xf numFmtId="0" fontId="12" fillId="2" borderId="17" xfId="0" applyNumberFormat="1" applyFont="1" applyFill="1" applyBorder="1" applyAlignment="1" applyProtection="1">
      <alignment horizontal="left" vertical="center"/>
    </xf>
    <xf numFmtId="177" fontId="12" fillId="2" borderId="18" xfId="0" applyNumberFormat="1" applyFont="1" applyFill="1" applyBorder="1" applyAlignment="1" applyProtection="1">
      <alignment horizontal="center" vertical="center" wrapText="1"/>
    </xf>
    <xf numFmtId="177" fontId="12" fillId="2" borderId="16" xfId="0" applyNumberFormat="1" applyFont="1" applyFill="1" applyBorder="1" applyAlignment="1" applyProtection="1">
      <alignment horizontal="center" vertical="center" wrapText="1"/>
    </xf>
    <xf numFmtId="177" fontId="15" fillId="2" borderId="16" xfId="0" applyNumberFormat="1" applyFont="1" applyFill="1" applyBorder="1" applyAlignment="1" applyProtection="1">
      <alignment horizontal="center" vertical="center" wrapText="1"/>
    </xf>
    <xf numFmtId="177" fontId="15" fillId="2" borderId="18" xfId="51" applyNumberFormat="1" applyFont="1" applyFill="1" applyBorder="1" applyAlignment="1" applyProtection="1">
      <alignment horizontal="center" vertical="center" wrapText="1"/>
    </xf>
    <xf numFmtId="177" fontId="15" fillId="2" borderId="18" xfId="0" applyNumberFormat="1" applyFont="1" applyFill="1" applyBorder="1" applyAlignment="1" applyProtection="1">
      <alignment horizontal="center" vertical="center" wrapText="1"/>
    </xf>
    <xf numFmtId="177" fontId="15" fillId="0" borderId="18" xfId="0" applyNumberFormat="1" applyFont="1" applyFill="1" applyBorder="1" applyAlignment="1" applyProtection="1">
      <alignment horizontal="center" vertical="center"/>
    </xf>
    <xf numFmtId="0" fontId="12" fillId="2" borderId="18" xfId="0" applyNumberFormat="1" applyFont="1" applyFill="1" applyBorder="1" applyAlignment="1" applyProtection="1">
      <alignment horizontal="left" vertical="center"/>
    </xf>
    <xf numFmtId="177" fontId="15" fillId="0" borderId="18" xfId="51" applyNumberFormat="1" applyFont="1" applyFill="1" applyBorder="1" applyAlignment="1" applyProtection="1">
      <alignment horizontal="center" vertical="center"/>
    </xf>
    <xf numFmtId="0" fontId="12" fillId="2" borderId="18" xfId="0" applyNumberFormat="1" applyFont="1" applyFill="1" applyBorder="1" applyAlignment="1" applyProtection="1">
      <alignment vertical="center"/>
    </xf>
    <xf numFmtId="0" fontId="12" fillId="2" borderId="19" xfId="0" applyNumberFormat="1" applyFont="1" applyFill="1" applyBorder="1" applyAlignment="1" applyProtection="1">
      <alignment vertical="center"/>
    </xf>
    <xf numFmtId="0" fontId="12" fillId="2" borderId="20" xfId="0" applyNumberFormat="1" applyFont="1" applyFill="1" applyBorder="1" applyAlignment="1" applyProtection="1">
      <alignment vertical="center"/>
    </xf>
    <xf numFmtId="0" fontId="12" fillId="2" borderId="21" xfId="0" applyNumberFormat="1" applyFont="1" applyFill="1" applyBorder="1" applyAlignment="1" applyProtection="1">
      <alignment horizontal="left" vertical="center"/>
    </xf>
    <xf numFmtId="177" fontId="15" fillId="0" borderId="1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left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left" vertical="center"/>
    </xf>
    <xf numFmtId="177" fontId="12" fillId="2" borderId="0" xfId="0" applyNumberFormat="1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77" fontId="6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/>
    </xf>
    <xf numFmtId="57" fontId="19" fillId="0" borderId="0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vertical="center"/>
    </xf>
    <xf numFmtId="177" fontId="6" fillId="3" borderId="22" xfId="0" applyNumberFormat="1" applyFont="1" applyFill="1" applyBorder="1" applyAlignment="1" applyProtection="1">
      <alignment horizontal="center" vertical="center"/>
    </xf>
    <xf numFmtId="177" fontId="6" fillId="3" borderId="22" xfId="0" applyNumberFormat="1" applyFont="1" applyFill="1" applyBorder="1" applyAlignment="1" applyProtection="1">
      <alignment horizontal="center" vertical="center"/>
    </xf>
    <xf numFmtId="3" fontId="22" fillId="0" borderId="1" xfId="0" applyNumberFormat="1" applyFont="1" applyFill="1" applyBorder="1" applyAlignment="1" applyProtection="1">
      <alignment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3" fontId="22" fillId="0" borderId="1" xfId="0" applyNumberFormat="1" applyFont="1" applyFill="1" applyBorder="1" applyAlignment="1" applyProtection="1">
      <alignment horizontal="left" vertical="center"/>
    </xf>
    <xf numFmtId="177" fontId="6" fillId="3" borderId="22" xfId="0" applyNumberFormat="1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distributed" vertical="center"/>
    </xf>
    <xf numFmtId="0" fontId="22" fillId="0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23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center" vertical="center"/>
    </xf>
    <xf numFmtId="57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 applyProtection="1">
      <alignment horizontal="left" vertical="center"/>
    </xf>
    <xf numFmtId="177" fontId="6" fillId="2" borderId="22" xfId="49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7" fontId="6" fillId="0" borderId="22" xfId="49" applyNumberFormat="1" applyFont="1" applyFill="1" applyBorder="1" applyAlignment="1" applyProtection="1">
      <alignment horizontal="center" vertical="center"/>
    </xf>
    <xf numFmtId="179" fontId="6" fillId="2" borderId="1" xfId="0" applyNumberFormat="1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Fill="1" applyBorder="1" applyAlignment="1"/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2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>
      <alignment wrapText="1"/>
    </xf>
    <xf numFmtId="177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>
      <alignment horizontal="center"/>
    </xf>
    <xf numFmtId="178" fontId="22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left" indent="1"/>
      <protection locked="0"/>
    </xf>
    <xf numFmtId="178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29" xfId="50"/>
    <cellStyle name="常规 25" xfId="51"/>
    <cellStyle name="Normal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workbookViewId="0">
      <selection activeCell="E41" sqref="E41"/>
    </sheetView>
  </sheetViews>
  <sheetFormatPr defaultColWidth="9" defaultRowHeight="14.25"/>
  <cols>
    <col min="1" max="1" width="23.45" style="95" customWidth="1"/>
    <col min="2" max="2" width="10.625" style="97" customWidth="1"/>
    <col min="3" max="3" width="10.625" style="98" hidden="1" customWidth="1"/>
    <col min="4" max="6" width="10.625" style="67" customWidth="1"/>
    <col min="7" max="7" width="21.25" style="95" customWidth="1"/>
    <col min="8" max="8" width="10.625" style="97" customWidth="1"/>
    <col min="9" max="9" width="10.625" style="98" customWidth="1"/>
    <col min="10" max="10" width="10.625" style="97" customWidth="1"/>
    <col min="11" max="11" width="12.625" style="95" customWidth="1"/>
    <col min="12" max="12" width="11.125" style="95"/>
    <col min="13" max="14" width="9" style="95"/>
    <col min="15" max="15" width="11.125" style="95"/>
    <col min="16" max="16384" width="9" style="95"/>
  </cols>
  <sheetData>
    <row r="1" s="95" customFormat="1" ht="21.6" customHeight="1" spans="1:15">
      <c r="A1" s="99" t="s">
        <v>0</v>
      </c>
      <c r="B1" s="97"/>
      <c r="C1" s="98"/>
      <c r="D1" s="67"/>
      <c r="E1" s="67"/>
      <c r="F1" s="67"/>
      <c r="H1" s="97"/>
      <c r="I1" s="98"/>
      <c r="J1" s="97"/>
    </row>
    <row r="2" s="95" customFormat="1" ht="28" customHeight="1" spans="1:15">
      <c r="A2" s="100" t="s">
        <v>1</v>
      </c>
      <c r="B2" s="101"/>
      <c r="C2" s="102"/>
      <c r="D2" s="101"/>
      <c r="E2" s="101"/>
      <c r="F2" s="101"/>
      <c r="G2" s="100"/>
      <c r="H2" s="101"/>
      <c r="I2" s="102"/>
      <c r="J2" s="101"/>
    </row>
    <row r="3" s="95" customFormat="1" ht="15" customHeight="1" spans="1:15">
      <c r="A3" s="103"/>
      <c r="B3" s="104"/>
      <c r="C3" s="105"/>
      <c r="D3" s="104"/>
      <c r="E3" s="104"/>
      <c r="F3" s="104"/>
      <c r="G3" s="106"/>
      <c r="H3" s="104"/>
      <c r="I3" s="105"/>
      <c r="J3" s="104"/>
    </row>
    <row r="4" s="96" customFormat="1" ht="12.75" customHeight="1" spans="1:15">
      <c r="A4" s="107"/>
      <c r="B4" s="108"/>
      <c r="C4" s="109"/>
      <c r="D4" s="110"/>
      <c r="E4" s="110"/>
      <c r="F4" s="110"/>
      <c r="H4" s="111"/>
      <c r="I4" s="112"/>
      <c r="J4" s="113" t="s">
        <v>2</v>
      </c>
    </row>
    <row r="5" s="96" customFormat="1" ht="35" customHeight="1" spans="1:15">
      <c r="A5" s="114" t="s">
        <v>3</v>
      </c>
      <c r="B5" s="80" t="s">
        <v>4</v>
      </c>
      <c r="C5" s="115" t="s">
        <v>5</v>
      </c>
      <c r="D5" s="80" t="s">
        <v>6</v>
      </c>
      <c r="E5" s="80" t="s">
        <v>7</v>
      </c>
      <c r="F5" s="80" t="s">
        <v>8</v>
      </c>
      <c r="G5" s="114" t="s">
        <v>9</v>
      </c>
      <c r="H5" s="80" t="s">
        <v>4</v>
      </c>
      <c r="I5" s="115" t="s">
        <v>5</v>
      </c>
      <c r="J5" s="80" t="s">
        <v>6</v>
      </c>
    </row>
    <row r="6" s="96" customFormat="1" ht="20" customHeight="1" spans="1:15">
      <c r="A6" s="116" t="s">
        <v>10</v>
      </c>
      <c r="B6" s="117">
        <f>SUM(B7:B21)</f>
        <v>85448</v>
      </c>
      <c r="C6" s="118">
        <f>SUM(C7:C21)</f>
        <v>0</v>
      </c>
      <c r="D6" s="117">
        <f>SUM(D7:D21)</f>
        <v>85448</v>
      </c>
      <c r="E6" s="117">
        <v>51365</v>
      </c>
      <c r="F6" s="117">
        <f>D6-E6</f>
        <v>34083</v>
      </c>
      <c r="G6" s="119" t="s">
        <v>11</v>
      </c>
      <c r="H6" s="120">
        <v>41883</v>
      </c>
      <c r="I6" s="118">
        <v>-10411</v>
      </c>
      <c r="J6" s="120">
        <f t="shared" ref="J6:J26" si="0">H6+I6</f>
        <v>31472</v>
      </c>
      <c r="K6" s="121"/>
      <c r="L6" s="121"/>
      <c r="M6" s="121"/>
      <c r="N6" s="121"/>
      <c r="O6" s="121"/>
    </row>
    <row r="7" s="96" customFormat="1" ht="20" customHeight="1" spans="1:15">
      <c r="A7" s="116" t="s">
        <v>12</v>
      </c>
      <c r="B7" s="122">
        <v>34111</v>
      </c>
      <c r="C7" s="118"/>
      <c r="D7" s="122">
        <f>B7+C7</f>
        <v>34111</v>
      </c>
      <c r="E7" s="122"/>
      <c r="F7" s="122"/>
      <c r="G7" s="119" t="s">
        <v>13</v>
      </c>
      <c r="H7" s="120">
        <v>298</v>
      </c>
      <c r="I7" s="118"/>
      <c r="J7" s="120">
        <f t="shared" si="0"/>
        <v>298</v>
      </c>
      <c r="K7" s="121"/>
      <c r="L7" s="121"/>
      <c r="M7" s="121"/>
      <c r="N7" s="121"/>
      <c r="O7" s="121"/>
    </row>
    <row r="8" s="96" customFormat="1" ht="20" customHeight="1" spans="1:15">
      <c r="A8" s="116" t="s">
        <v>14</v>
      </c>
      <c r="B8" s="122"/>
      <c r="C8" s="118"/>
      <c r="D8" s="122">
        <f t="shared" ref="D8:D21" si="1">B8+C8</f>
        <v>0</v>
      </c>
      <c r="E8" s="122"/>
      <c r="F8" s="122"/>
      <c r="G8" s="119" t="s">
        <v>15</v>
      </c>
      <c r="H8" s="120">
        <v>16236</v>
      </c>
      <c r="I8" s="118"/>
      <c r="J8" s="123">
        <f t="shared" si="0"/>
        <v>16236</v>
      </c>
      <c r="K8" s="121"/>
      <c r="L8" s="121"/>
      <c r="M8" s="121"/>
      <c r="N8" s="121"/>
      <c r="O8" s="121"/>
    </row>
    <row r="9" s="96" customFormat="1" ht="20" customHeight="1" spans="1:15">
      <c r="A9" s="116" t="s">
        <v>16</v>
      </c>
      <c r="B9" s="122">
        <v>4217</v>
      </c>
      <c r="C9" s="118"/>
      <c r="D9" s="122">
        <f t="shared" si="1"/>
        <v>4217</v>
      </c>
      <c r="E9" s="122"/>
      <c r="F9" s="122"/>
      <c r="G9" s="119" t="s">
        <v>17</v>
      </c>
      <c r="H9" s="120">
        <v>84993</v>
      </c>
      <c r="I9" s="118">
        <v>15989</v>
      </c>
      <c r="J9" s="123">
        <f t="shared" si="0"/>
        <v>100982</v>
      </c>
      <c r="K9" s="121"/>
      <c r="L9" s="121"/>
      <c r="M9" s="121"/>
      <c r="N9" s="121"/>
      <c r="O9" s="121"/>
    </row>
    <row r="10" s="96" customFormat="1" ht="20" customHeight="1" spans="1:15">
      <c r="A10" s="116" t="s">
        <v>18</v>
      </c>
      <c r="B10" s="122">
        <v>1167</v>
      </c>
      <c r="C10" s="118"/>
      <c r="D10" s="122">
        <f t="shared" si="1"/>
        <v>1167</v>
      </c>
      <c r="E10" s="122"/>
      <c r="F10" s="122"/>
      <c r="G10" s="119" t="s">
        <v>19</v>
      </c>
      <c r="H10" s="120">
        <v>16319</v>
      </c>
      <c r="I10" s="118">
        <v>4061</v>
      </c>
      <c r="J10" s="123">
        <f t="shared" si="0"/>
        <v>20380</v>
      </c>
      <c r="K10" s="121"/>
      <c r="L10" s="121"/>
      <c r="M10" s="121"/>
      <c r="N10" s="121"/>
      <c r="O10" s="121"/>
    </row>
    <row r="11" s="96" customFormat="1" ht="20" customHeight="1" spans="1:15">
      <c r="A11" s="116" t="s">
        <v>20</v>
      </c>
      <c r="B11" s="122">
        <v>11615</v>
      </c>
      <c r="C11" s="118"/>
      <c r="D11" s="122">
        <f t="shared" si="1"/>
        <v>11615</v>
      </c>
      <c r="E11" s="122"/>
      <c r="F11" s="122"/>
      <c r="G11" s="119" t="s">
        <v>21</v>
      </c>
      <c r="H11" s="120">
        <v>3414</v>
      </c>
      <c r="I11" s="118"/>
      <c r="J11" s="123">
        <f t="shared" si="0"/>
        <v>3414</v>
      </c>
      <c r="K11" s="121"/>
      <c r="L11" s="121"/>
      <c r="M11" s="121"/>
      <c r="N11" s="121"/>
      <c r="O11" s="121"/>
    </row>
    <row r="12" s="96" customFormat="1" ht="20" customHeight="1" spans="1:15">
      <c r="A12" s="116" t="s">
        <v>22</v>
      </c>
      <c r="B12" s="122">
        <v>4846</v>
      </c>
      <c r="C12" s="118"/>
      <c r="D12" s="122">
        <f t="shared" si="1"/>
        <v>4846</v>
      </c>
      <c r="E12" s="122"/>
      <c r="F12" s="122"/>
      <c r="G12" s="119" t="s">
        <v>23</v>
      </c>
      <c r="H12" s="120">
        <v>97597</v>
      </c>
      <c r="I12" s="118">
        <v>25657</v>
      </c>
      <c r="J12" s="123">
        <f t="shared" si="0"/>
        <v>123254</v>
      </c>
      <c r="K12" s="121"/>
      <c r="L12" s="121"/>
      <c r="M12" s="121"/>
      <c r="N12" s="121"/>
      <c r="O12" s="121"/>
    </row>
    <row r="13" s="96" customFormat="1" ht="20" customHeight="1" spans="1:15">
      <c r="A13" s="116" t="s">
        <v>24</v>
      </c>
      <c r="B13" s="122">
        <v>7159</v>
      </c>
      <c r="C13" s="118"/>
      <c r="D13" s="122">
        <f t="shared" si="1"/>
        <v>7159</v>
      </c>
      <c r="E13" s="122"/>
      <c r="F13" s="122"/>
      <c r="G13" s="119" t="s">
        <v>25</v>
      </c>
      <c r="H13" s="120">
        <v>36956</v>
      </c>
      <c r="I13" s="118"/>
      <c r="J13" s="123">
        <f t="shared" si="0"/>
        <v>36956</v>
      </c>
      <c r="K13" s="121"/>
      <c r="L13" s="121"/>
      <c r="M13" s="121"/>
      <c r="N13" s="121"/>
      <c r="O13" s="121"/>
    </row>
    <row r="14" s="96" customFormat="1" ht="20" customHeight="1" spans="1:15">
      <c r="A14" s="116" t="s">
        <v>26</v>
      </c>
      <c r="B14" s="122">
        <v>1195</v>
      </c>
      <c r="C14" s="118"/>
      <c r="D14" s="122">
        <f t="shared" si="1"/>
        <v>1195</v>
      </c>
      <c r="E14" s="122"/>
      <c r="F14" s="122"/>
      <c r="G14" s="119" t="s">
        <v>27</v>
      </c>
      <c r="H14" s="120">
        <v>11680</v>
      </c>
      <c r="I14" s="118">
        <v>3983</v>
      </c>
      <c r="J14" s="123">
        <f t="shared" si="0"/>
        <v>15663</v>
      </c>
      <c r="K14" s="121"/>
      <c r="L14" s="121"/>
      <c r="M14" s="121"/>
      <c r="N14" s="121"/>
      <c r="O14" s="121"/>
    </row>
    <row r="15" s="96" customFormat="1" ht="20" customHeight="1" spans="1:15">
      <c r="A15" s="116" t="s">
        <v>28</v>
      </c>
      <c r="B15" s="122">
        <v>3288</v>
      </c>
      <c r="C15" s="118"/>
      <c r="D15" s="122">
        <f t="shared" si="1"/>
        <v>3288</v>
      </c>
      <c r="E15" s="122"/>
      <c r="F15" s="122"/>
      <c r="G15" s="119" t="s">
        <v>29</v>
      </c>
      <c r="H15" s="120">
        <v>22394</v>
      </c>
      <c r="I15" s="118">
        <v>12742</v>
      </c>
      <c r="J15" s="123">
        <f t="shared" si="0"/>
        <v>35136</v>
      </c>
      <c r="K15" s="121"/>
      <c r="L15" s="121"/>
      <c r="M15" s="121"/>
      <c r="N15" s="121"/>
      <c r="O15" s="121"/>
    </row>
    <row r="16" s="96" customFormat="1" ht="20" customHeight="1" spans="1:15">
      <c r="A16" s="116" t="s">
        <v>30</v>
      </c>
      <c r="B16" s="122">
        <v>4666</v>
      </c>
      <c r="C16" s="118"/>
      <c r="D16" s="122">
        <f t="shared" si="1"/>
        <v>4666</v>
      </c>
      <c r="E16" s="122"/>
      <c r="F16" s="122"/>
      <c r="G16" s="119" t="s">
        <v>31</v>
      </c>
      <c r="H16" s="120">
        <v>104386</v>
      </c>
      <c r="I16" s="118">
        <v>13859</v>
      </c>
      <c r="J16" s="123">
        <f t="shared" si="0"/>
        <v>118245</v>
      </c>
      <c r="K16" s="121"/>
      <c r="L16" s="121"/>
      <c r="M16" s="121"/>
      <c r="N16" s="121"/>
      <c r="O16" s="121"/>
    </row>
    <row r="17" s="96" customFormat="1" ht="20" customHeight="1" spans="1:15">
      <c r="A17" s="116" t="s">
        <v>32</v>
      </c>
      <c r="B17" s="122">
        <v>1749</v>
      </c>
      <c r="C17" s="118"/>
      <c r="D17" s="122">
        <f t="shared" si="1"/>
        <v>1749</v>
      </c>
      <c r="E17" s="122"/>
      <c r="F17" s="122"/>
      <c r="G17" s="119" t="s">
        <v>33</v>
      </c>
      <c r="H17" s="120">
        <v>18076</v>
      </c>
      <c r="I17" s="118">
        <v>-2896</v>
      </c>
      <c r="J17" s="123">
        <f t="shared" si="0"/>
        <v>15180</v>
      </c>
      <c r="K17" s="121"/>
      <c r="L17" s="121"/>
      <c r="M17" s="121"/>
      <c r="N17" s="121"/>
      <c r="O17" s="121"/>
    </row>
    <row r="18" s="96" customFormat="1" ht="20" customHeight="1" spans="1:15">
      <c r="A18" s="116" t="s">
        <v>34</v>
      </c>
      <c r="B18" s="122">
        <v>5008</v>
      </c>
      <c r="C18" s="118"/>
      <c r="D18" s="122">
        <f t="shared" si="1"/>
        <v>5008</v>
      </c>
      <c r="E18" s="122"/>
      <c r="F18" s="122"/>
      <c r="G18" s="124" t="s">
        <v>35</v>
      </c>
      <c r="H18" s="120">
        <v>427</v>
      </c>
      <c r="I18" s="118">
        <v>1111</v>
      </c>
      <c r="J18" s="123">
        <f t="shared" si="0"/>
        <v>1538</v>
      </c>
      <c r="K18" s="121"/>
      <c r="L18" s="121"/>
      <c r="M18" s="121"/>
      <c r="N18" s="121"/>
      <c r="O18" s="121"/>
    </row>
    <row r="19" s="96" customFormat="1" ht="20" customHeight="1" spans="1:15">
      <c r="A19" s="116" t="s">
        <v>36</v>
      </c>
      <c r="B19" s="122">
        <v>6363</v>
      </c>
      <c r="C19" s="118"/>
      <c r="D19" s="122">
        <f t="shared" si="1"/>
        <v>6363</v>
      </c>
      <c r="E19" s="122"/>
      <c r="F19" s="122"/>
      <c r="G19" s="119" t="s">
        <v>37</v>
      </c>
      <c r="H19" s="120">
        <v>2010</v>
      </c>
      <c r="I19" s="118">
        <v>602</v>
      </c>
      <c r="J19" s="123">
        <f t="shared" si="0"/>
        <v>2612</v>
      </c>
      <c r="K19" s="121"/>
      <c r="L19" s="121"/>
      <c r="M19" s="121"/>
      <c r="N19" s="121"/>
      <c r="O19" s="121"/>
    </row>
    <row r="20" s="96" customFormat="1" ht="20" customHeight="1" spans="1:15">
      <c r="A20" s="116" t="s">
        <v>38</v>
      </c>
      <c r="B20" s="122">
        <v>64</v>
      </c>
      <c r="C20" s="118"/>
      <c r="D20" s="122">
        <f t="shared" si="1"/>
        <v>64</v>
      </c>
      <c r="E20" s="122"/>
      <c r="F20" s="122"/>
      <c r="G20" s="119" t="s">
        <v>39</v>
      </c>
      <c r="H20" s="120"/>
      <c r="I20" s="118">
        <v>19</v>
      </c>
      <c r="J20" s="123">
        <f t="shared" si="0"/>
        <v>19</v>
      </c>
      <c r="K20" s="121"/>
      <c r="L20" s="121"/>
      <c r="M20" s="121"/>
      <c r="N20" s="121"/>
      <c r="O20" s="121"/>
    </row>
    <row r="21" s="96" customFormat="1" ht="20" customHeight="1" spans="1:15">
      <c r="A21" s="116" t="s">
        <v>40</v>
      </c>
      <c r="B21" s="122"/>
      <c r="C21" s="118"/>
      <c r="D21" s="122">
        <f t="shared" si="1"/>
        <v>0</v>
      </c>
      <c r="E21" s="122"/>
      <c r="F21" s="122"/>
      <c r="G21" s="119" t="s">
        <v>41</v>
      </c>
      <c r="H21" s="120">
        <v>3601</v>
      </c>
      <c r="I21" s="118">
        <v>914</v>
      </c>
      <c r="J21" s="123">
        <f t="shared" si="0"/>
        <v>4515</v>
      </c>
      <c r="K21" s="121"/>
      <c r="L21" s="121"/>
      <c r="M21" s="121"/>
      <c r="N21" s="121"/>
      <c r="O21" s="121"/>
    </row>
    <row r="22" s="96" customFormat="1" ht="20" customHeight="1" spans="1:15">
      <c r="A22" s="116" t="s">
        <v>42</v>
      </c>
      <c r="B22" s="117">
        <f>SUM(B23:B28)</f>
        <v>85373</v>
      </c>
      <c r="C22" s="118">
        <f>SUM(C23:C28)</f>
        <v>0</v>
      </c>
      <c r="D22" s="117">
        <f>SUM(D23:D28)</f>
        <v>85373</v>
      </c>
      <c r="E22" s="117">
        <v>100325</v>
      </c>
      <c r="F22" s="118">
        <f>D22-E22</f>
        <v>-14952</v>
      </c>
      <c r="G22" s="119" t="s">
        <v>43</v>
      </c>
      <c r="H22" s="120">
        <v>14827</v>
      </c>
      <c r="I22" s="118">
        <v>2456</v>
      </c>
      <c r="J22" s="123">
        <f t="shared" si="0"/>
        <v>17283</v>
      </c>
      <c r="K22" s="121"/>
      <c r="L22" s="121"/>
      <c r="M22" s="121"/>
      <c r="N22" s="121"/>
      <c r="O22" s="121"/>
    </row>
    <row r="23" s="96" customFormat="1" ht="20" customHeight="1" spans="1:15">
      <c r="A23" s="125" t="s">
        <v>44</v>
      </c>
      <c r="B23" s="122">
        <v>4179</v>
      </c>
      <c r="C23" s="126"/>
      <c r="D23" s="122">
        <f t="shared" ref="D23:D28" si="2">B23+C23</f>
        <v>4179</v>
      </c>
      <c r="E23" s="122"/>
      <c r="F23" s="122"/>
      <c r="G23" s="119" t="s">
        <v>45</v>
      </c>
      <c r="H23" s="127">
        <v>4453</v>
      </c>
      <c r="I23" s="118"/>
      <c r="J23" s="123">
        <f t="shared" si="0"/>
        <v>4453</v>
      </c>
      <c r="K23" s="121"/>
      <c r="L23" s="121"/>
      <c r="M23" s="121"/>
      <c r="N23" s="121"/>
      <c r="O23" s="121"/>
    </row>
    <row r="24" s="96" customFormat="1" ht="20" customHeight="1" spans="1:15">
      <c r="A24" s="125" t="s">
        <v>46</v>
      </c>
      <c r="B24" s="122">
        <v>5796</v>
      </c>
      <c r="C24" s="126"/>
      <c r="D24" s="122">
        <f t="shared" si="2"/>
        <v>5796</v>
      </c>
      <c r="E24" s="122"/>
      <c r="F24" s="122"/>
      <c r="G24" s="119" t="s">
        <v>47</v>
      </c>
      <c r="H24" s="120">
        <v>1735</v>
      </c>
      <c r="I24" s="118">
        <v>1569</v>
      </c>
      <c r="J24" s="123">
        <f t="shared" si="0"/>
        <v>3304</v>
      </c>
      <c r="K24" s="121"/>
      <c r="L24" s="121"/>
      <c r="M24" s="121"/>
      <c r="N24" s="121"/>
      <c r="O24" s="121"/>
    </row>
    <row r="25" s="96" customFormat="1" ht="20" customHeight="1" spans="1:15">
      <c r="A25" s="125" t="s">
        <v>48</v>
      </c>
      <c r="B25" s="122">
        <v>7081</v>
      </c>
      <c r="C25" s="126"/>
      <c r="D25" s="122">
        <f t="shared" si="2"/>
        <v>7081</v>
      </c>
      <c r="E25" s="122"/>
      <c r="F25" s="122"/>
      <c r="G25" s="119" t="s">
        <v>49</v>
      </c>
      <c r="H25" s="120">
        <v>17</v>
      </c>
      <c r="I25" s="118">
        <v>54</v>
      </c>
      <c r="J25" s="123">
        <f t="shared" si="0"/>
        <v>71</v>
      </c>
      <c r="K25" s="121"/>
      <c r="L25" s="121"/>
      <c r="M25" s="121"/>
      <c r="N25" s="121"/>
      <c r="O25" s="121"/>
    </row>
    <row r="26" s="96" customFormat="1" ht="20" customHeight="1" spans="1:15">
      <c r="A26" s="125" t="s">
        <v>50</v>
      </c>
      <c r="B26" s="122"/>
      <c r="C26" s="126"/>
      <c r="D26" s="122"/>
      <c r="E26" s="122"/>
      <c r="F26" s="122"/>
      <c r="G26" s="119" t="s">
        <v>51</v>
      </c>
      <c r="H26" s="120">
        <v>11648</v>
      </c>
      <c r="I26" s="118">
        <v>-194</v>
      </c>
      <c r="J26" s="123">
        <f t="shared" si="0"/>
        <v>11454</v>
      </c>
      <c r="K26" s="121"/>
      <c r="L26" s="121"/>
      <c r="M26" s="121"/>
      <c r="N26" s="121"/>
      <c r="O26" s="121"/>
    </row>
    <row r="27" s="96" customFormat="1" ht="27" customHeight="1" spans="1:15">
      <c r="A27" s="128" t="s">
        <v>52</v>
      </c>
      <c r="B27" s="122">
        <v>62500</v>
      </c>
      <c r="C27" s="126"/>
      <c r="D27" s="122">
        <f t="shared" si="2"/>
        <v>62500</v>
      </c>
      <c r="E27" s="122"/>
      <c r="F27" s="122"/>
      <c r="G27" s="129"/>
      <c r="H27" s="118"/>
      <c r="I27" s="118"/>
      <c r="J27" s="118"/>
    </row>
    <row r="28" s="96" customFormat="1" ht="21" customHeight="1" spans="1:15">
      <c r="A28" s="125" t="s">
        <v>53</v>
      </c>
      <c r="B28" s="122">
        <v>5817</v>
      </c>
      <c r="C28" s="126"/>
      <c r="D28" s="122">
        <f t="shared" si="2"/>
        <v>5817</v>
      </c>
      <c r="E28" s="122"/>
      <c r="F28" s="122"/>
      <c r="G28" s="129"/>
      <c r="H28" s="118"/>
      <c r="I28" s="118"/>
      <c r="J28" s="118"/>
    </row>
    <row r="29" s="96" customFormat="1" ht="20" customHeight="1" spans="1:15">
      <c r="A29" s="116"/>
      <c r="B29" s="130"/>
      <c r="C29" s="118"/>
      <c r="D29" s="130"/>
      <c r="E29" s="130"/>
      <c r="F29" s="130"/>
      <c r="G29" s="131"/>
      <c r="H29" s="118"/>
      <c r="I29" s="118"/>
      <c r="J29" s="118"/>
    </row>
    <row r="30" s="96" customFormat="1" ht="20" customHeight="1" spans="1:15">
      <c r="A30" s="132" t="s">
        <v>54</v>
      </c>
      <c r="B30" s="133">
        <f t="shared" ref="B30:F30" si="3">B6+B22</f>
        <v>170821</v>
      </c>
      <c r="C30" s="134">
        <f t="shared" si="3"/>
        <v>0</v>
      </c>
      <c r="D30" s="133">
        <f t="shared" si="3"/>
        <v>170821</v>
      </c>
      <c r="E30" s="133">
        <f t="shared" si="3"/>
        <v>151690</v>
      </c>
      <c r="F30" s="133">
        <f t="shared" si="3"/>
        <v>19131</v>
      </c>
      <c r="G30" s="132" t="s">
        <v>55</v>
      </c>
      <c r="H30" s="134">
        <f>SUM(H5:H28)</f>
        <v>492950</v>
      </c>
      <c r="I30" s="134">
        <f>SUM(I5:I28)</f>
        <v>69515</v>
      </c>
      <c r="J30" s="134">
        <f>SUM(J5:J28)</f>
        <v>562465</v>
      </c>
    </row>
    <row r="31" s="96" customFormat="1" ht="20" customHeight="1" spans="1:15">
      <c r="A31" s="135" t="s">
        <v>56</v>
      </c>
      <c r="B31" s="136">
        <v>7931</v>
      </c>
      <c r="C31" s="126"/>
      <c r="D31" s="136">
        <f>B31+C31</f>
        <v>7931</v>
      </c>
      <c r="E31" s="136">
        <v>7931</v>
      </c>
      <c r="F31" s="118">
        <f t="shared" ref="F31:F41" si="4">D31-E31</f>
        <v>0</v>
      </c>
      <c r="G31" s="132"/>
      <c r="H31" s="134"/>
      <c r="I31" s="118"/>
      <c r="J31" s="118"/>
    </row>
    <row r="32" s="96" customFormat="1" ht="20" customHeight="1" spans="1:15">
      <c r="A32" s="135" t="s">
        <v>57</v>
      </c>
      <c r="B32" s="136">
        <v>257528</v>
      </c>
      <c r="C32" s="126">
        <v>38819</v>
      </c>
      <c r="D32" s="136">
        <f t="shared" ref="D32:D41" si="5">B32+C32</f>
        <v>296347</v>
      </c>
      <c r="E32" s="136">
        <v>277537</v>
      </c>
      <c r="F32" s="118">
        <f t="shared" si="4"/>
        <v>18810</v>
      </c>
      <c r="G32" s="132"/>
      <c r="H32" s="134"/>
      <c r="I32" s="134"/>
      <c r="J32" s="134"/>
    </row>
    <row r="33" s="96" customFormat="1" ht="20" customHeight="1" spans="1:10">
      <c r="A33" s="135" t="s">
        <v>58</v>
      </c>
      <c r="B33" s="136">
        <v>30000</v>
      </c>
      <c r="C33" s="126">
        <v>19259</v>
      </c>
      <c r="D33" s="136">
        <f t="shared" si="5"/>
        <v>49259</v>
      </c>
      <c r="E33" s="136">
        <v>41975</v>
      </c>
      <c r="F33" s="118">
        <f t="shared" si="4"/>
        <v>7284</v>
      </c>
      <c r="G33" s="135" t="s">
        <v>59</v>
      </c>
      <c r="H33" s="126">
        <v>10295</v>
      </c>
      <c r="I33" s="118"/>
      <c r="J33" s="120">
        <f>H33+I33</f>
        <v>10295</v>
      </c>
    </row>
    <row r="34" s="96" customFormat="1" ht="20" customHeight="1" spans="1:10">
      <c r="A34" s="135" t="s">
        <v>60</v>
      </c>
      <c r="B34" s="136"/>
      <c r="C34" s="126">
        <v>893</v>
      </c>
      <c r="D34" s="136">
        <f t="shared" si="5"/>
        <v>893</v>
      </c>
      <c r="E34" s="136">
        <v>893</v>
      </c>
      <c r="F34" s="118">
        <f t="shared" si="4"/>
        <v>0</v>
      </c>
      <c r="G34" s="135" t="s">
        <v>61</v>
      </c>
      <c r="H34" s="126"/>
      <c r="I34" s="118"/>
      <c r="J34" s="118"/>
    </row>
    <row r="35" s="96" customFormat="1" ht="20" customHeight="1" spans="1:10">
      <c r="A35" s="135" t="s">
        <v>62</v>
      </c>
      <c r="B35" s="136"/>
      <c r="C35" s="126">
        <v>10085</v>
      </c>
      <c r="D35" s="136">
        <f t="shared" si="5"/>
        <v>10085</v>
      </c>
      <c r="E35" s="136">
        <v>10085</v>
      </c>
      <c r="F35" s="118">
        <f t="shared" si="4"/>
        <v>0</v>
      </c>
      <c r="G35" s="135" t="s">
        <v>63</v>
      </c>
      <c r="H35" s="126">
        <v>5035</v>
      </c>
      <c r="I35" s="118">
        <v>45312</v>
      </c>
      <c r="J35" s="120">
        <f>H35+I35</f>
        <v>50347</v>
      </c>
    </row>
    <row r="36" s="96" customFormat="1" ht="20" customHeight="1" spans="1:10">
      <c r="A36" s="135" t="s">
        <v>64</v>
      </c>
      <c r="B36" s="136">
        <f>SUM(B37:B38)</f>
        <v>42000</v>
      </c>
      <c r="C36" s="126">
        <f>SUM(C37:C38)</f>
        <v>-7000</v>
      </c>
      <c r="D36" s="136">
        <f t="shared" si="5"/>
        <v>35000</v>
      </c>
      <c r="E36" s="136">
        <f>SUM(E37:E38)</f>
        <v>31165</v>
      </c>
      <c r="F36" s="118">
        <f t="shared" si="4"/>
        <v>3835</v>
      </c>
      <c r="G36" s="135"/>
      <c r="H36" s="126"/>
      <c r="I36" s="118"/>
      <c r="J36" s="126"/>
    </row>
    <row r="37" s="96" customFormat="1" ht="20" customHeight="1" spans="1:10">
      <c r="A37" s="135" t="s">
        <v>65</v>
      </c>
      <c r="B37" s="136">
        <v>42000</v>
      </c>
      <c r="C37" s="126">
        <v>-37000</v>
      </c>
      <c r="D37" s="136">
        <f t="shared" si="5"/>
        <v>5000</v>
      </c>
      <c r="E37" s="136"/>
      <c r="F37" s="118">
        <f t="shared" si="4"/>
        <v>5000</v>
      </c>
      <c r="G37" s="135" t="s">
        <v>66</v>
      </c>
      <c r="H37" s="126"/>
      <c r="I37" s="118"/>
      <c r="J37" s="137"/>
    </row>
    <row r="38" s="96" customFormat="1" ht="20" customHeight="1" spans="1:10">
      <c r="A38" s="135" t="s">
        <v>67</v>
      </c>
      <c r="B38" s="136"/>
      <c r="C38" s="126">
        <v>30000</v>
      </c>
      <c r="D38" s="136">
        <f t="shared" si="5"/>
        <v>30000</v>
      </c>
      <c r="E38" s="136">
        <v>31165</v>
      </c>
      <c r="F38" s="118">
        <f t="shared" si="4"/>
        <v>-1165</v>
      </c>
      <c r="G38" s="135"/>
      <c r="H38" s="126"/>
      <c r="I38" s="118"/>
      <c r="J38" s="137"/>
    </row>
    <row r="39" s="96" customFormat="1" ht="20" customHeight="1" spans="1:10">
      <c r="A39" s="135" t="s">
        <v>68</v>
      </c>
      <c r="B39" s="136"/>
      <c r="C39" s="136">
        <f>C40+C41</f>
        <v>59812</v>
      </c>
      <c r="D39" s="136">
        <f t="shared" si="5"/>
        <v>59812</v>
      </c>
      <c r="E39" s="136">
        <f>SUM(E40:E41)</f>
        <v>63012</v>
      </c>
      <c r="F39" s="118">
        <f t="shared" si="4"/>
        <v>-3200</v>
      </c>
      <c r="G39" s="135" t="s">
        <v>69</v>
      </c>
      <c r="H39" s="126"/>
      <c r="I39" s="126">
        <v>7041</v>
      </c>
      <c r="J39" s="126">
        <v>7041</v>
      </c>
    </row>
    <row r="40" s="96" customFormat="1" ht="20" customHeight="1" spans="1:10">
      <c r="A40" s="135" t="s">
        <v>70</v>
      </c>
      <c r="B40" s="136"/>
      <c r="C40" s="126">
        <v>14500</v>
      </c>
      <c r="D40" s="136">
        <f t="shared" si="5"/>
        <v>14500</v>
      </c>
      <c r="E40" s="136">
        <v>17700</v>
      </c>
      <c r="F40" s="118">
        <f t="shared" si="4"/>
        <v>-3200</v>
      </c>
      <c r="G40" s="135"/>
      <c r="H40" s="126"/>
      <c r="I40" s="118"/>
      <c r="J40" s="126"/>
    </row>
    <row r="41" s="96" customFormat="1" ht="20" customHeight="1" spans="1:10">
      <c r="A41" s="135" t="s">
        <v>71</v>
      </c>
      <c r="B41" s="136"/>
      <c r="C41" s="126">
        <v>45312</v>
      </c>
      <c r="D41" s="136">
        <f t="shared" si="5"/>
        <v>45312</v>
      </c>
      <c r="E41" s="136">
        <v>45312</v>
      </c>
      <c r="F41" s="118">
        <f t="shared" si="4"/>
        <v>0</v>
      </c>
      <c r="G41" s="135"/>
      <c r="H41" s="126"/>
      <c r="I41" s="118"/>
      <c r="J41" s="126"/>
    </row>
    <row r="42" s="96" customFormat="1" ht="20" customHeight="1" spans="1:10">
      <c r="A42" s="132" t="s">
        <v>72</v>
      </c>
      <c r="B42" s="133">
        <f t="shared" ref="B42:F42" si="6">B30+B31+B32+B33+B34+B35+B36+B39</f>
        <v>508280</v>
      </c>
      <c r="C42" s="133">
        <f t="shared" si="6"/>
        <v>121868</v>
      </c>
      <c r="D42" s="133">
        <f t="shared" si="6"/>
        <v>630148</v>
      </c>
      <c r="E42" s="133">
        <f t="shared" si="6"/>
        <v>584288</v>
      </c>
      <c r="F42" s="133">
        <f t="shared" si="6"/>
        <v>45860</v>
      </c>
      <c r="G42" s="132" t="s">
        <v>73</v>
      </c>
      <c r="H42" s="138">
        <f>H30+SUM(H33:H36)</f>
        <v>508280</v>
      </c>
      <c r="I42" s="134">
        <f>I30+SUM(I33:I39)</f>
        <v>121868</v>
      </c>
      <c r="J42" s="138">
        <f>J30+SUM(J33:J39)</f>
        <v>630148</v>
      </c>
    </row>
    <row r="43" s="95" customFormat="1" spans="1:10">
      <c r="A43" s="139"/>
      <c r="B43" s="108"/>
      <c r="C43" s="109"/>
      <c r="D43" s="140"/>
      <c r="E43" s="140"/>
      <c r="F43" s="140"/>
      <c r="G43" s="141"/>
      <c r="H43" s="108"/>
      <c r="I43" s="109"/>
      <c r="J43" s="108"/>
    </row>
  </sheetData>
  <protectedRanges>
    <protectedRange sqref="B7:B9" name="区域1_2"/>
  </protectedRanges>
  <mergeCells count="2">
    <mergeCell ref="A2:J2"/>
    <mergeCell ref="A3:J3"/>
  </mergeCells>
  <pageMargins left="0.554861111111111" right="0.554861111111111" top="0.802777777777778" bottom="0.60625" header="0.5" footer="0.5"/>
  <pageSetup paperSize="9" scale="84" orientation="portrait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topLeftCell="A12" workbookViewId="0">
      <selection activeCell="G28" sqref="G$1:J$1048576"/>
    </sheetView>
  </sheetViews>
  <sheetFormatPr defaultColWidth="9" defaultRowHeight="13.5"/>
  <cols>
    <col min="1" max="1" width="36.25" style="69" customWidth="1"/>
    <col min="2" max="2" width="10.625" style="70" customWidth="1"/>
    <col min="3" max="3" width="10.625" style="70" hidden="1" customWidth="1"/>
    <col min="4" max="6" width="10.625" style="70" customWidth="1"/>
    <col min="7" max="7" width="38.125" style="69" customWidth="1"/>
    <col min="8" max="10" width="10.625" style="70" customWidth="1"/>
    <col min="11" max="16384" width="9" style="69"/>
  </cols>
  <sheetData>
    <row r="1" s="67" customFormat="1" ht="18" customHeight="1" spans="1:10">
      <c r="A1" s="71" t="s">
        <v>74</v>
      </c>
      <c r="B1" s="72"/>
      <c r="C1" s="72"/>
      <c r="D1" s="72"/>
      <c r="E1" s="72"/>
      <c r="F1" s="72"/>
      <c r="H1" s="72"/>
      <c r="I1" s="72"/>
      <c r="J1" s="72"/>
    </row>
    <row r="2" s="67" customFormat="1" ht="29" customHeight="1" spans="1:10">
      <c r="A2" s="31" t="s">
        <v>75</v>
      </c>
      <c r="B2" s="31"/>
      <c r="C2" s="31"/>
      <c r="D2" s="31"/>
      <c r="E2" s="31"/>
      <c r="F2" s="31"/>
      <c r="G2" s="31"/>
      <c r="H2" s="31"/>
      <c r="I2" s="31"/>
      <c r="J2" s="31"/>
    </row>
    <row r="3" s="67" customFormat="1" ht="18" customHeight="1" spans="1:10">
      <c r="A3" s="71"/>
      <c r="B3" s="72"/>
      <c r="C3" s="72"/>
      <c r="D3" s="72"/>
      <c r="E3" s="72"/>
      <c r="F3" s="72"/>
      <c r="G3" s="73"/>
      <c r="H3" s="74"/>
      <c r="I3" s="74"/>
      <c r="J3" s="74" t="s">
        <v>2</v>
      </c>
    </row>
    <row r="4" s="67" customFormat="1" ht="19.5" customHeight="1" spans="1:10">
      <c r="A4" s="75" t="s">
        <v>76</v>
      </c>
      <c r="B4" s="76"/>
      <c r="C4" s="76"/>
      <c r="D4" s="76"/>
      <c r="E4" s="77"/>
      <c r="F4" s="77"/>
      <c r="G4" s="75" t="s">
        <v>77</v>
      </c>
      <c r="H4" s="76"/>
      <c r="I4" s="76"/>
      <c r="J4" s="78"/>
    </row>
    <row r="5" s="67" customFormat="1" ht="32.25" customHeight="1" spans="1:10">
      <c r="A5" s="79" t="s">
        <v>78</v>
      </c>
      <c r="B5" s="43" t="s">
        <v>79</v>
      </c>
      <c r="C5" s="80" t="s">
        <v>5</v>
      </c>
      <c r="D5" s="80" t="s">
        <v>80</v>
      </c>
      <c r="E5" s="80" t="s">
        <v>7</v>
      </c>
      <c r="F5" s="80" t="s">
        <v>8</v>
      </c>
      <c r="G5" s="79" t="s">
        <v>78</v>
      </c>
      <c r="H5" s="43" t="s">
        <v>79</v>
      </c>
      <c r="I5" s="80" t="s">
        <v>5</v>
      </c>
      <c r="J5" s="80" t="s">
        <v>80</v>
      </c>
    </row>
    <row r="6" s="67" customFormat="1" ht="20.1" customHeight="1" spans="1:10">
      <c r="A6" s="81" t="s">
        <v>81</v>
      </c>
      <c r="B6" s="82"/>
      <c r="C6" s="82"/>
      <c r="D6" s="82"/>
      <c r="E6" s="83"/>
      <c r="F6" s="83"/>
      <c r="G6" s="84" t="s">
        <v>82</v>
      </c>
      <c r="H6" s="85"/>
      <c r="I6" s="85">
        <v>34</v>
      </c>
      <c r="J6" s="85">
        <f>H6+I6</f>
        <v>34</v>
      </c>
    </row>
    <row r="7" s="67" customFormat="1" ht="20.1" customHeight="1" spans="1:10">
      <c r="A7" s="81" t="s">
        <v>83</v>
      </c>
      <c r="B7" s="82"/>
      <c r="C7" s="82"/>
      <c r="D7" s="82"/>
      <c r="E7" s="83"/>
      <c r="F7" s="83"/>
      <c r="G7" s="84" t="s">
        <v>84</v>
      </c>
      <c r="H7" s="82"/>
      <c r="I7" s="82"/>
      <c r="J7" s="85"/>
    </row>
    <row r="8" s="67" customFormat="1" ht="20.1" customHeight="1" spans="1:10">
      <c r="A8" s="81" t="s">
        <v>85</v>
      </c>
      <c r="B8" s="82"/>
      <c r="C8" s="82"/>
      <c r="D8" s="82"/>
      <c r="E8" s="83"/>
      <c r="F8" s="83"/>
      <c r="G8" s="84" t="s">
        <v>86</v>
      </c>
      <c r="H8" s="85"/>
      <c r="I8" s="85"/>
      <c r="J8" s="85"/>
    </row>
    <row r="9" s="67" customFormat="1" ht="20.1" customHeight="1" spans="1:10">
      <c r="A9" s="81" t="s">
        <v>87</v>
      </c>
      <c r="B9" s="82"/>
      <c r="C9" s="82"/>
      <c r="D9" s="82"/>
      <c r="E9" s="83"/>
      <c r="F9" s="83"/>
      <c r="G9" s="84" t="s">
        <v>88</v>
      </c>
      <c r="H9" s="85">
        <f>H10+H21+H24+H26+H29+H30</f>
        <v>31830</v>
      </c>
      <c r="I9" s="85">
        <f>I10+I21+I24+I26+I29+I30</f>
        <v>-19046</v>
      </c>
      <c r="J9" s="85">
        <f t="shared" ref="J7:J44" si="0">H9+I9</f>
        <v>12784</v>
      </c>
    </row>
    <row r="10" s="67" customFormat="1" ht="20.1" customHeight="1" spans="1:10">
      <c r="A10" s="81" t="s">
        <v>89</v>
      </c>
      <c r="B10" s="82"/>
      <c r="C10" s="82"/>
      <c r="D10" s="82"/>
      <c r="E10" s="83"/>
      <c r="F10" s="83"/>
      <c r="G10" s="81" t="s">
        <v>90</v>
      </c>
      <c r="H10" s="82">
        <f>SUM(H11:H20)</f>
        <v>29250</v>
      </c>
      <c r="I10" s="82">
        <f>SUM(I11:I20)</f>
        <v>-20277</v>
      </c>
      <c r="J10" s="85">
        <f t="shared" si="0"/>
        <v>8973</v>
      </c>
    </row>
    <row r="11" s="67" customFormat="1" ht="20.1" customHeight="1" spans="1:10">
      <c r="A11" s="81" t="s">
        <v>91</v>
      </c>
      <c r="B11" s="82"/>
      <c r="C11" s="82"/>
      <c r="D11" s="82"/>
      <c r="E11" s="83"/>
      <c r="F11" s="83"/>
      <c r="G11" s="86" t="s">
        <v>92</v>
      </c>
      <c r="H11" s="82">
        <v>500</v>
      </c>
      <c r="I11" s="82">
        <v>-500</v>
      </c>
      <c r="J11" s="85"/>
    </row>
    <row r="12" s="67" customFormat="1" ht="20.1" customHeight="1" spans="1:10">
      <c r="A12" s="81" t="s">
        <v>93</v>
      </c>
      <c r="B12" s="82"/>
      <c r="C12" s="82"/>
      <c r="D12" s="82"/>
      <c r="E12" s="83"/>
      <c r="F12" s="83"/>
      <c r="G12" s="86" t="s">
        <v>94</v>
      </c>
      <c r="H12" s="82"/>
      <c r="I12" s="82"/>
      <c r="J12" s="85"/>
    </row>
    <row r="13" s="67" customFormat="1" ht="20.1" customHeight="1" spans="1:10">
      <c r="A13" s="81" t="s">
        <v>95</v>
      </c>
      <c r="B13" s="82"/>
      <c r="C13" s="82"/>
      <c r="D13" s="82"/>
      <c r="E13" s="83"/>
      <c r="F13" s="83"/>
      <c r="G13" s="86" t="s">
        <v>96</v>
      </c>
      <c r="H13" s="82">
        <v>3000</v>
      </c>
      <c r="I13" s="82">
        <v>1000</v>
      </c>
      <c r="J13" s="85">
        <f t="shared" si="0"/>
        <v>4000</v>
      </c>
    </row>
    <row r="14" s="67" customFormat="1" ht="20.1" customHeight="1" spans="1:10">
      <c r="A14" s="81" t="s">
        <v>97</v>
      </c>
      <c r="B14" s="82"/>
      <c r="C14" s="82"/>
      <c r="D14" s="82"/>
      <c r="E14" s="83"/>
      <c r="F14" s="83"/>
      <c r="G14" s="86" t="s">
        <v>98</v>
      </c>
      <c r="H14" s="82">
        <v>2400</v>
      </c>
      <c r="I14" s="82">
        <v>-800</v>
      </c>
      <c r="J14" s="85">
        <f t="shared" si="0"/>
        <v>1600</v>
      </c>
    </row>
    <row r="15" s="67" customFormat="1" ht="20.1" customHeight="1" spans="1:10">
      <c r="A15" s="81" t="s">
        <v>99</v>
      </c>
      <c r="B15" s="82"/>
      <c r="C15" s="82"/>
      <c r="D15" s="82"/>
      <c r="E15" s="83"/>
      <c r="F15" s="83"/>
      <c r="G15" s="86" t="s">
        <v>100</v>
      </c>
      <c r="H15" s="82"/>
      <c r="I15" s="82"/>
      <c r="J15" s="85"/>
    </row>
    <row r="16" s="67" customFormat="1" ht="20.1" customHeight="1" spans="1:10">
      <c r="A16" s="81" t="s">
        <v>101</v>
      </c>
      <c r="B16" s="82"/>
      <c r="C16" s="82"/>
      <c r="D16" s="82"/>
      <c r="E16" s="83"/>
      <c r="F16" s="83"/>
      <c r="G16" s="86" t="s">
        <v>102</v>
      </c>
      <c r="H16" s="82">
        <v>1050</v>
      </c>
      <c r="I16" s="82">
        <v>23</v>
      </c>
      <c r="J16" s="85">
        <f t="shared" si="0"/>
        <v>1073</v>
      </c>
    </row>
    <row r="17" s="67" customFormat="1" ht="20.1" customHeight="1" spans="1:10">
      <c r="A17" s="81" t="s">
        <v>103</v>
      </c>
      <c r="B17" s="82"/>
      <c r="C17" s="82"/>
      <c r="D17" s="82"/>
      <c r="E17" s="83"/>
      <c r="F17" s="83"/>
      <c r="G17" s="86" t="s">
        <v>104</v>
      </c>
      <c r="H17" s="82"/>
      <c r="I17" s="82"/>
      <c r="J17" s="85"/>
    </row>
    <row r="18" s="67" customFormat="1" ht="20.1" customHeight="1" spans="1:10">
      <c r="A18" s="81" t="s">
        <v>105</v>
      </c>
      <c r="B18" s="82">
        <f>SUM(B19:B23)</f>
        <v>30000</v>
      </c>
      <c r="C18" s="82">
        <f>SUM(C19:C23)</f>
        <v>-10000</v>
      </c>
      <c r="D18" s="82">
        <f>SUM(D19:D23)</f>
        <v>20000</v>
      </c>
      <c r="E18" s="82">
        <f>SUM(E19:E23)</f>
        <v>21049</v>
      </c>
      <c r="F18" s="83">
        <f>D18-E18</f>
        <v>-1049</v>
      </c>
      <c r="G18" s="86" t="s">
        <v>106</v>
      </c>
      <c r="H18" s="82"/>
      <c r="I18" s="82"/>
      <c r="J18" s="85"/>
    </row>
    <row r="19" s="67" customFormat="1" ht="20.1" customHeight="1" spans="1:10">
      <c r="A19" s="87" t="s">
        <v>107</v>
      </c>
      <c r="B19" s="82">
        <v>30000</v>
      </c>
      <c r="C19" s="82">
        <v>-10000</v>
      </c>
      <c r="D19" s="82">
        <v>20000</v>
      </c>
      <c r="E19" s="83">
        <v>21049</v>
      </c>
      <c r="F19" s="83">
        <f>D19-E19</f>
        <v>-1049</v>
      </c>
      <c r="G19" s="86" t="s">
        <v>108</v>
      </c>
      <c r="H19" s="82"/>
      <c r="I19" s="82"/>
      <c r="J19" s="85"/>
    </row>
    <row r="20" s="67" customFormat="1" ht="20.1" customHeight="1" spans="1:10">
      <c r="A20" s="87" t="s">
        <v>109</v>
      </c>
      <c r="B20" s="82"/>
      <c r="C20" s="82"/>
      <c r="D20" s="82"/>
      <c r="E20" s="83"/>
      <c r="F20" s="83"/>
      <c r="G20" s="86" t="s">
        <v>110</v>
      </c>
      <c r="H20" s="82">
        <v>22300</v>
      </c>
      <c r="I20" s="82">
        <v>-20000</v>
      </c>
      <c r="J20" s="85">
        <f t="shared" si="0"/>
        <v>2300</v>
      </c>
    </row>
    <row r="21" s="67" customFormat="1" ht="20.1" customHeight="1" spans="1:10">
      <c r="A21" s="87" t="s">
        <v>111</v>
      </c>
      <c r="B21" s="82"/>
      <c r="C21" s="82"/>
      <c r="D21" s="82"/>
      <c r="E21" s="83"/>
      <c r="F21" s="83"/>
      <c r="G21" s="81" t="s">
        <v>112</v>
      </c>
      <c r="H21" s="85"/>
      <c r="I21" s="85"/>
      <c r="J21" s="85"/>
    </row>
    <row r="22" s="67" customFormat="1" ht="20.1" customHeight="1" spans="1:10">
      <c r="A22" s="87" t="s">
        <v>113</v>
      </c>
      <c r="B22" s="82"/>
      <c r="C22" s="82"/>
      <c r="D22" s="82"/>
      <c r="E22" s="83"/>
      <c r="F22" s="83"/>
      <c r="G22" s="86" t="s">
        <v>114</v>
      </c>
      <c r="H22" s="82"/>
      <c r="I22" s="82"/>
      <c r="J22" s="85"/>
    </row>
    <row r="23" s="67" customFormat="1" ht="20.1" customHeight="1" spans="1:10">
      <c r="A23" s="87" t="s">
        <v>115</v>
      </c>
      <c r="B23" s="82"/>
      <c r="C23" s="82"/>
      <c r="D23" s="82"/>
      <c r="E23" s="83"/>
      <c r="F23" s="83"/>
      <c r="G23" s="86" t="s">
        <v>116</v>
      </c>
      <c r="H23" s="82"/>
      <c r="I23" s="82"/>
      <c r="J23" s="85"/>
    </row>
    <row r="24" s="67" customFormat="1" ht="20.1" customHeight="1" spans="1:10">
      <c r="A24" s="81" t="s">
        <v>117</v>
      </c>
      <c r="B24" s="82"/>
      <c r="C24" s="82"/>
      <c r="D24" s="82"/>
      <c r="E24" s="83"/>
      <c r="F24" s="83"/>
      <c r="G24" s="81" t="s">
        <v>118</v>
      </c>
      <c r="H24" s="85"/>
      <c r="I24" s="85"/>
      <c r="J24" s="85"/>
    </row>
    <row r="25" s="67" customFormat="1" ht="20.1" customHeight="1" spans="1:10">
      <c r="A25" s="81" t="s">
        <v>119</v>
      </c>
      <c r="B25" s="85">
        <v>0</v>
      </c>
      <c r="C25" s="85"/>
      <c r="D25" s="85"/>
      <c r="E25" s="85"/>
      <c r="F25" s="85"/>
      <c r="G25" s="86" t="s">
        <v>120</v>
      </c>
      <c r="H25" s="82"/>
      <c r="I25" s="82"/>
      <c r="J25" s="85"/>
    </row>
    <row r="26" s="67" customFormat="1" ht="20.1" customHeight="1" spans="1:10">
      <c r="A26" s="87" t="s">
        <v>121</v>
      </c>
      <c r="B26" s="82"/>
      <c r="C26" s="82"/>
      <c r="D26" s="82"/>
      <c r="E26" s="83"/>
      <c r="F26" s="83"/>
      <c r="G26" s="81" t="s">
        <v>122</v>
      </c>
      <c r="H26" s="82">
        <f>SUM(H27:H28)</f>
        <v>1380</v>
      </c>
      <c r="I26" s="82">
        <f>SUM(I27:I28)</f>
        <v>431</v>
      </c>
      <c r="J26" s="85">
        <f t="shared" si="0"/>
        <v>1811</v>
      </c>
    </row>
    <row r="27" s="67" customFormat="1" ht="20.1" customHeight="1" spans="1:10">
      <c r="A27" s="87" t="s">
        <v>123</v>
      </c>
      <c r="B27" s="82"/>
      <c r="C27" s="82"/>
      <c r="D27" s="82"/>
      <c r="E27" s="83"/>
      <c r="F27" s="83"/>
      <c r="G27" s="86" t="s">
        <v>114</v>
      </c>
      <c r="H27" s="85">
        <v>1380</v>
      </c>
      <c r="I27" s="85"/>
      <c r="J27" s="85">
        <f t="shared" si="0"/>
        <v>1380</v>
      </c>
    </row>
    <row r="28" s="67" customFormat="1" ht="20.1" customHeight="1" spans="1:10">
      <c r="A28" s="81" t="s">
        <v>124</v>
      </c>
      <c r="B28" s="82">
        <v>1380</v>
      </c>
      <c r="C28" s="82"/>
      <c r="D28" s="82">
        <v>1380</v>
      </c>
      <c r="E28" s="83">
        <v>930</v>
      </c>
      <c r="F28" s="83">
        <f>D28-E28</f>
        <v>450</v>
      </c>
      <c r="G28" s="81" t="s">
        <v>125</v>
      </c>
      <c r="H28" s="82"/>
      <c r="I28" s="82">
        <v>431</v>
      </c>
      <c r="J28" s="85">
        <f t="shared" si="0"/>
        <v>431</v>
      </c>
    </row>
    <row r="29" s="67" customFormat="1" ht="20.1" customHeight="1" spans="1:10">
      <c r="A29" s="81" t="s">
        <v>126</v>
      </c>
      <c r="B29" s="82">
        <v>1200</v>
      </c>
      <c r="C29" s="82"/>
      <c r="D29" s="82">
        <v>1200</v>
      </c>
      <c r="E29" s="83">
        <v>720</v>
      </c>
      <c r="F29" s="83">
        <f>D29-E29</f>
        <v>480</v>
      </c>
      <c r="G29" s="81" t="s">
        <v>127</v>
      </c>
      <c r="H29" s="82">
        <v>1200</v>
      </c>
      <c r="I29" s="82"/>
      <c r="J29" s="85">
        <f t="shared" si="0"/>
        <v>1200</v>
      </c>
    </row>
    <row r="30" s="67" customFormat="1" ht="20.1" customHeight="1" spans="1:10">
      <c r="A30" s="81" t="s">
        <v>128</v>
      </c>
      <c r="B30" s="85">
        <v>0</v>
      </c>
      <c r="C30" s="85"/>
      <c r="D30" s="85"/>
      <c r="E30" s="85"/>
      <c r="F30" s="85"/>
      <c r="G30" s="81" t="s">
        <v>129</v>
      </c>
      <c r="H30" s="85"/>
      <c r="I30" s="85">
        <v>800</v>
      </c>
      <c r="J30" s="85">
        <f t="shared" si="0"/>
        <v>800</v>
      </c>
    </row>
    <row r="31" s="67" customFormat="1" ht="20.1" customHeight="1" spans="1:10">
      <c r="A31" s="87" t="s">
        <v>130</v>
      </c>
      <c r="B31" s="82"/>
      <c r="C31" s="82"/>
      <c r="D31" s="82"/>
      <c r="E31" s="83"/>
      <c r="F31" s="83"/>
      <c r="G31" s="84" t="s">
        <v>131</v>
      </c>
      <c r="H31" s="85">
        <f>SUM(H32:H33)</f>
        <v>4600</v>
      </c>
      <c r="I31" s="85">
        <f>SUM(I32:I33)</f>
        <v>2824</v>
      </c>
      <c r="J31" s="85">
        <f t="shared" si="0"/>
        <v>7424</v>
      </c>
    </row>
    <row r="32" s="67" customFormat="1" ht="20.1" customHeight="1" spans="1:10">
      <c r="A32" s="87" t="s">
        <v>132</v>
      </c>
      <c r="B32" s="82"/>
      <c r="C32" s="82"/>
      <c r="D32" s="82"/>
      <c r="E32" s="83"/>
      <c r="F32" s="83"/>
      <c r="G32" s="81" t="s">
        <v>133</v>
      </c>
      <c r="H32" s="82"/>
      <c r="I32" s="82">
        <v>2230</v>
      </c>
      <c r="J32" s="85">
        <f t="shared" si="0"/>
        <v>2230</v>
      </c>
    </row>
    <row r="33" s="67" customFormat="1" ht="20.1" customHeight="1" spans="1:10">
      <c r="A33" s="87" t="s">
        <v>134</v>
      </c>
      <c r="B33" s="82"/>
      <c r="C33" s="82"/>
      <c r="D33" s="82"/>
      <c r="E33" s="83"/>
      <c r="F33" s="83"/>
      <c r="G33" s="81" t="s">
        <v>135</v>
      </c>
      <c r="H33" s="82">
        <v>4600</v>
      </c>
      <c r="I33" s="82">
        <v>594</v>
      </c>
      <c r="J33" s="85">
        <f t="shared" si="0"/>
        <v>5194</v>
      </c>
    </row>
    <row r="34" s="67" customFormat="1" ht="20.1" customHeight="1" spans="1:10">
      <c r="A34" s="81" t="s">
        <v>136</v>
      </c>
      <c r="B34" s="82">
        <v>55</v>
      </c>
      <c r="C34" s="82"/>
      <c r="D34" s="82">
        <v>55</v>
      </c>
      <c r="E34" s="83">
        <v>52</v>
      </c>
      <c r="F34" s="83">
        <f t="shared" ref="F34:F40" si="1">D34-E34</f>
        <v>3</v>
      </c>
      <c r="G34" s="88" t="s">
        <v>137</v>
      </c>
      <c r="H34" s="82">
        <v>55</v>
      </c>
      <c r="I34" s="82"/>
      <c r="J34" s="85">
        <f t="shared" si="0"/>
        <v>55</v>
      </c>
    </row>
    <row r="35" s="67" customFormat="1" ht="20.1" customHeight="1" spans="1:10">
      <c r="A35" s="81" t="s">
        <v>138</v>
      </c>
      <c r="B35" s="82">
        <f>SUM(B36:B40)</f>
        <v>71752</v>
      </c>
      <c r="C35" s="82">
        <f>SUM(C36:C40)</f>
        <v>-47500</v>
      </c>
      <c r="D35" s="82">
        <f>SUM(D36:D40)</f>
        <v>24252</v>
      </c>
      <c r="E35" s="83"/>
      <c r="F35" s="83">
        <f t="shared" si="1"/>
        <v>24252</v>
      </c>
      <c r="G35" s="86" t="s">
        <v>139</v>
      </c>
      <c r="H35" s="82">
        <v>55</v>
      </c>
      <c r="I35" s="82"/>
      <c r="J35" s="85">
        <f t="shared" si="0"/>
        <v>55</v>
      </c>
    </row>
    <row r="36" s="67" customFormat="1" ht="20.1" customHeight="1" spans="1:10">
      <c r="A36" s="81" t="s">
        <v>140</v>
      </c>
      <c r="B36" s="85">
        <v>10000</v>
      </c>
      <c r="C36" s="85">
        <v>-10000</v>
      </c>
      <c r="D36" s="85">
        <f>B36+C36</f>
        <v>0</v>
      </c>
      <c r="E36" s="85"/>
      <c r="F36" s="83">
        <f t="shared" si="1"/>
        <v>0</v>
      </c>
      <c r="G36" s="86" t="s">
        <v>141</v>
      </c>
      <c r="H36" s="82">
        <v>55</v>
      </c>
      <c r="I36" s="82"/>
      <c r="J36" s="85">
        <f t="shared" si="0"/>
        <v>55</v>
      </c>
    </row>
    <row r="37" s="68" customFormat="1" ht="20.1" customHeight="1" spans="1:10">
      <c r="A37" s="87" t="s">
        <v>142</v>
      </c>
      <c r="B37" s="85">
        <v>10000</v>
      </c>
      <c r="C37" s="85"/>
      <c r="D37" s="85">
        <f>B37+C37</f>
        <v>10000</v>
      </c>
      <c r="E37" s="85"/>
      <c r="F37" s="83">
        <f t="shared" si="1"/>
        <v>10000</v>
      </c>
      <c r="G37" s="88" t="s">
        <v>143</v>
      </c>
      <c r="H37" s="82">
        <f>SUM(H38)</f>
        <v>0</v>
      </c>
      <c r="I37" s="82">
        <f>SUM(I38)</f>
        <v>434</v>
      </c>
      <c r="J37" s="85">
        <f t="shared" si="0"/>
        <v>434</v>
      </c>
    </row>
    <row r="38" s="67" customFormat="1" ht="20.1" customHeight="1" spans="1:10">
      <c r="A38" s="87" t="s">
        <v>144</v>
      </c>
      <c r="B38" s="85">
        <v>5500</v>
      </c>
      <c r="C38" s="85">
        <v>-500</v>
      </c>
      <c r="D38" s="85">
        <f>B38+C38</f>
        <v>5000</v>
      </c>
      <c r="E38" s="85"/>
      <c r="F38" s="83">
        <f t="shared" si="1"/>
        <v>5000</v>
      </c>
      <c r="G38" s="86" t="s">
        <v>145</v>
      </c>
      <c r="H38" s="82">
        <v>0</v>
      </c>
      <c r="I38" s="82">
        <v>434</v>
      </c>
      <c r="J38" s="85">
        <f t="shared" si="0"/>
        <v>434</v>
      </c>
    </row>
    <row r="39" s="67" customFormat="1" ht="20.1" customHeight="1" spans="1:10">
      <c r="A39" s="81" t="s">
        <v>146</v>
      </c>
      <c r="B39" s="85">
        <v>9252</v>
      </c>
      <c r="C39" s="85"/>
      <c r="D39" s="85">
        <f>B39+C39</f>
        <v>9252</v>
      </c>
      <c r="E39" s="85"/>
      <c r="F39" s="83">
        <f t="shared" si="1"/>
        <v>9252</v>
      </c>
      <c r="G39" s="88" t="s">
        <v>147</v>
      </c>
      <c r="H39" s="82">
        <v>10942</v>
      </c>
      <c r="I39" s="82">
        <v>1049</v>
      </c>
      <c r="J39" s="85">
        <f t="shared" si="0"/>
        <v>11991</v>
      </c>
    </row>
    <row r="40" s="67" customFormat="1" ht="20.1" customHeight="1" spans="1:10">
      <c r="A40" s="81" t="s">
        <v>148</v>
      </c>
      <c r="B40" s="85">
        <v>37000</v>
      </c>
      <c r="C40" s="85">
        <v>-37000</v>
      </c>
      <c r="D40" s="85">
        <f>B40+C40</f>
        <v>0</v>
      </c>
      <c r="E40" s="85"/>
      <c r="F40" s="83">
        <f t="shared" si="1"/>
        <v>0</v>
      </c>
      <c r="G40" s="88" t="s">
        <v>149</v>
      </c>
      <c r="H40" s="82">
        <f>SUM(H41:H44)</f>
        <v>19560</v>
      </c>
      <c r="I40" s="82">
        <f>SUM(I41:I44)</f>
        <v>33885</v>
      </c>
      <c r="J40" s="85">
        <f t="shared" si="0"/>
        <v>53445</v>
      </c>
    </row>
    <row r="41" s="67" customFormat="1" ht="20.1" customHeight="1" spans="1:10">
      <c r="A41" s="81"/>
      <c r="B41" s="89"/>
      <c r="C41" s="89"/>
      <c r="D41" s="89"/>
      <c r="E41" s="90"/>
      <c r="F41" s="90"/>
      <c r="G41" s="86" t="s">
        <v>150</v>
      </c>
      <c r="H41" s="82">
        <v>19560</v>
      </c>
      <c r="I41" s="82">
        <v>-14085</v>
      </c>
      <c r="J41" s="85">
        <f t="shared" si="0"/>
        <v>5475</v>
      </c>
    </row>
    <row r="42" s="67" customFormat="1" ht="20.1" customHeight="1" spans="1:10">
      <c r="A42" s="81"/>
      <c r="B42" s="89"/>
      <c r="C42" s="89"/>
      <c r="D42" s="89"/>
      <c r="E42" s="90"/>
      <c r="F42" s="90"/>
      <c r="G42" s="86" t="s">
        <v>151</v>
      </c>
      <c r="H42" s="82"/>
      <c r="I42" s="82">
        <v>27</v>
      </c>
      <c r="J42" s="85">
        <f t="shared" si="0"/>
        <v>27</v>
      </c>
    </row>
    <row r="43" s="67" customFormat="1" ht="20.1" customHeight="1" spans="1:10">
      <c r="A43" s="81"/>
      <c r="B43" s="89"/>
      <c r="C43" s="89"/>
      <c r="D43" s="89"/>
      <c r="E43" s="90"/>
      <c r="F43" s="90"/>
      <c r="G43" s="86" t="s">
        <v>152</v>
      </c>
      <c r="H43" s="82"/>
      <c r="I43" s="82">
        <v>1268</v>
      </c>
      <c r="J43" s="85">
        <f t="shared" si="0"/>
        <v>1268</v>
      </c>
    </row>
    <row r="44" s="67" customFormat="1" ht="20.1" customHeight="1" spans="1:10">
      <c r="A44" s="81"/>
      <c r="B44" s="89"/>
      <c r="C44" s="89"/>
      <c r="D44" s="89"/>
      <c r="E44" s="90"/>
      <c r="F44" s="90"/>
      <c r="G44" s="86" t="s">
        <v>153</v>
      </c>
      <c r="H44" s="82"/>
      <c r="I44" s="82">
        <v>46675</v>
      </c>
      <c r="J44" s="85">
        <f t="shared" si="0"/>
        <v>46675</v>
      </c>
    </row>
    <row r="45" s="67" customFormat="1" ht="20.1" customHeight="1" spans="1:10">
      <c r="A45" s="91" t="s">
        <v>154</v>
      </c>
      <c r="B45" s="82">
        <f t="shared" ref="B45:F45" si="2">B35+B34+B29+B28+B18</f>
        <v>104387</v>
      </c>
      <c r="C45" s="82">
        <f t="shared" si="2"/>
        <v>-57500</v>
      </c>
      <c r="D45" s="82">
        <f t="shared" si="2"/>
        <v>46887</v>
      </c>
      <c r="E45" s="82">
        <f t="shared" si="2"/>
        <v>22751</v>
      </c>
      <c r="F45" s="82">
        <f t="shared" si="2"/>
        <v>24136</v>
      </c>
      <c r="G45" s="91" t="s">
        <v>155</v>
      </c>
      <c r="H45" s="82">
        <f>H6+H7+H8+H9+H31+H34+H37+H39+H40</f>
        <v>66987</v>
      </c>
      <c r="I45" s="82">
        <f>I6+I7+I8+I9+I31+I34+I37+I39+I40</f>
        <v>19180</v>
      </c>
      <c r="J45" s="82">
        <f>J6+J7+J8+J9+J31+J34+J37+J39+J40</f>
        <v>86167</v>
      </c>
    </row>
    <row r="46" s="67" customFormat="1" ht="20.1" customHeight="1" spans="1:10">
      <c r="A46" s="92"/>
      <c r="B46" s="82"/>
      <c r="C46" s="82"/>
      <c r="D46" s="82"/>
      <c r="E46" s="83"/>
      <c r="F46" s="83"/>
      <c r="G46" s="92"/>
      <c r="H46" s="82"/>
      <c r="I46" s="82"/>
      <c r="J46" s="82"/>
    </row>
    <row r="47" s="67" customFormat="1" ht="20.1" customHeight="1" spans="1:10">
      <c r="A47" s="93" t="s">
        <v>156</v>
      </c>
      <c r="B47" s="82">
        <v>4600</v>
      </c>
      <c r="C47" s="82">
        <f t="shared" ref="C47:F47" si="3">C48+C51+C52+C54+C53</f>
        <v>114387</v>
      </c>
      <c r="D47" s="82">
        <f t="shared" si="3"/>
        <v>118987</v>
      </c>
      <c r="E47" s="82">
        <f t="shared" si="3"/>
        <v>119374</v>
      </c>
      <c r="F47" s="82">
        <f t="shared" si="3"/>
        <v>-387</v>
      </c>
      <c r="G47" s="93" t="s">
        <v>157</v>
      </c>
      <c r="H47" s="82">
        <f>H48+H51+H52+H53+H54</f>
        <v>42000</v>
      </c>
      <c r="I47" s="82">
        <f>I48+I51+I52+I53+I54</f>
        <v>37707</v>
      </c>
      <c r="J47" s="82">
        <f>J48+J51+J52+J53+J54</f>
        <v>79707</v>
      </c>
    </row>
    <row r="48" s="67" customFormat="1" ht="20.1" customHeight="1" spans="1:10">
      <c r="A48" s="87" t="s">
        <v>158</v>
      </c>
      <c r="B48" s="82">
        <f>SUM(B49:B50)</f>
        <v>4600</v>
      </c>
      <c r="C48" s="82">
        <f>SUM(C49:C50)</f>
        <v>16028</v>
      </c>
      <c r="D48" s="82">
        <f>SUM(D49:D50)</f>
        <v>20628</v>
      </c>
      <c r="E48" s="82">
        <f>SUM(E49:E50)</f>
        <v>21015</v>
      </c>
      <c r="F48" s="83">
        <f t="shared" ref="F48:F54" si="4">D48-E48</f>
        <v>-387</v>
      </c>
      <c r="G48" s="87" t="s">
        <v>159</v>
      </c>
      <c r="H48" s="85">
        <v>0</v>
      </c>
      <c r="I48" s="85">
        <v>0</v>
      </c>
      <c r="J48" s="85">
        <v>0</v>
      </c>
    </row>
    <row r="49" s="67" customFormat="1" ht="20.1" customHeight="1" spans="1:10">
      <c r="A49" s="87" t="s">
        <v>160</v>
      </c>
      <c r="B49" s="82">
        <v>4600</v>
      </c>
      <c r="C49" s="82">
        <v>285</v>
      </c>
      <c r="D49" s="82">
        <v>4885</v>
      </c>
      <c r="E49" s="83">
        <v>5272</v>
      </c>
      <c r="F49" s="83">
        <f t="shared" si="4"/>
        <v>-387</v>
      </c>
      <c r="G49" s="87" t="s">
        <v>161</v>
      </c>
      <c r="H49" s="82"/>
      <c r="I49" s="82"/>
      <c r="J49" s="82"/>
    </row>
    <row r="50" s="67" customFormat="1" ht="20.1" customHeight="1" spans="1:10">
      <c r="A50" s="87" t="s">
        <v>162</v>
      </c>
      <c r="B50" s="82"/>
      <c r="C50" s="82">
        <v>15743</v>
      </c>
      <c r="D50" s="82">
        <v>15743</v>
      </c>
      <c r="E50" s="82">
        <v>15743</v>
      </c>
      <c r="F50" s="83">
        <f t="shared" si="4"/>
        <v>0</v>
      </c>
      <c r="G50" s="87"/>
      <c r="H50" s="82"/>
      <c r="I50" s="82"/>
      <c r="J50" s="82"/>
    </row>
    <row r="51" s="67" customFormat="1" ht="20.1" customHeight="1" spans="1:10">
      <c r="A51" s="87" t="s">
        <v>163</v>
      </c>
      <c r="B51" s="82"/>
      <c r="C51" s="82">
        <v>27959</v>
      </c>
      <c r="D51" s="82">
        <v>27959</v>
      </c>
      <c r="E51" s="83">
        <v>27959</v>
      </c>
      <c r="F51" s="83">
        <f t="shared" si="4"/>
        <v>0</v>
      </c>
      <c r="G51" s="87" t="s">
        <v>164</v>
      </c>
      <c r="H51" s="82">
        <v>42000</v>
      </c>
      <c r="I51" s="82">
        <v>-37000</v>
      </c>
      <c r="J51" s="85">
        <v>5000</v>
      </c>
    </row>
    <row r="52" s="67" customFormat="1" ht="20.1" customHeight="1" spans="1:10">
      <c r="A52" s="87" t="s">
        <v>165</v>
      </c>
      <c r="B52" s="82"/>
      <c r="C52" s="82">
        <v>70400</v>
      </c>
      <c r="D52" s="82">
        <v>70400</v>
      </c>
      <c r="E52" s="83">
        <v>70400</v>
      </c>
      <c r="F52" s="83">
        <f t="shared" si="4"/>
        <v>0</v>
      </c>
      <c r="G52" s="87" t="s">
        <v>166</v>
      </c>
      <c r="H52" s="82"/>
      <c r="I52" s="82"/>
      <c r="J52" s="82"/>
    </row>
    <row r="53" s="67" customFormat="1" ht="20.1" customHeight="1" spans="1:10">
      <c r="A53" s="87" t="s">
        <v>167</v>
      </c>
      <c r="B53" s="85"/>
      <c r="C53" s="85"/>
      <c r="D53" s="85"/>
      <c r="E53" s="85"/>
      <c r="F53" s="83">
        <f t="shared" si="4"/>
        <v>0</v>
      </c>
      <c r="G53" s="87" t="s">
        <v>168</v>
      </c>
      <c r="H53" s="82"/>
      <c r="I53" s="82">
        <v>26100</v>
      </c>
      <c r="J53" s="85">
        <f>H53+I53</f>
        <v>26100</v>
      </c>
    </row>
    <row r="54" s="67" customFormat="1" ht="21" customHeight="1" spans="1:10">
      <c r="A54" s="87" t="s">
        <v>169</v>
      </c>
      <c r="B54" s="85"/>
      <c r="C54" s="85"/>
      <c r="D54" s="85"/>
      <c r="E54" s="85"/>
      <c r="F54" s="83">
        <f t="shared" si="4"/>
        <v>0</v>
      </c>
      <c r="G54" s="87" t="s">
        <v>170</v>
      </c>
      <c r="H54" s="82"/>
      <c r="I54" s="82">
        <v>48607</v>
      </c>
      <c r="J54" s="85">
        <v>48607</v>
      </c>
    </row>
    <row r="55" s="67" customFormat="1" ht="20.1" customHeight="1" spans="1:10">
      <c r="A55" s="94" t="s">
        <v>171</v>
      </c>
      <c r="B55" s="82">
        <f t="shared" ref="B55:F55" si="5">B45+B47</f>
        <v>108987</v>
      </c>
      <c r="C55" s="82">
        <f t="shared" si="5"/>
        <v>56887</v>
      </c>
      <c r="D55" s="82">
        <f t="shared" si="5"/>
        <v>165874</v>
      </c>
      <c r="E55" s="82">
        <f t="shared" si="5"/>
        <v>142125</v>
      </c>
      <c r="F55" s="82">
        <f t="shared" si="5"/>
        <v>23749</v>
      </c>
      <c r="G55" s="94" t="s">
        <v>172</v>
      </c>
      <c r="H55" s="82">
        <f>H45+H47</f>
        <v>108987</v>
      </c>
      <c r="I55" s="82">
        <f>I45+I47</f>
        <v>56887</v>
      </c>
      <c r="J55" s="82">
        <f>J45+J47</f>
        <v>165874</v>
      </c>
    </row>
  </sheetData>
  <mergeCells count="3">
    <mergeCell ref="A2:J2"/>
    <mergeCell ref="A4:D4"/>
    <mergeCell ref="G4:J4"/>
  </mergeCells>
  <pageMargins left="0.554861111111111" right="0.554861111111111" top="0.802777777777778" bottom="0.802777777777778" header="0.5" footer="0.5"/>
  <pageSetup paperSize="9" scale="6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I19" sqref="I19"/>
    </sheetView>
  </sheetViews>
  <sheetFormatPr defaultColWidth="9" defaultRowHeight="13.5"/>
  <cols>
    <col min="1" max="1" width="29.75" style="1" customWidth="1"/>
    <col min="2" max="2" width="12.875" style="1" customWidth="1"/>
    <col min="3" max="3" width="12.75" style="1" customWidth="1"/>
    <col min="4" max="4" width="12.875" style="1" customWidth="1"/>
    <col min="5" max="5" width="13.625" style="1" customWidth="1"/>
    <col min="6" max="6" width="11.75" style="1" customWidth="1"/>
    <col min="7" max="7" width="11.125" style="1" customWidth="1"/>
    <col min="8" max="8" width="12.25" style="1" customWidth="1"/>
    <col min="9" max="10" width="11.875" style="1" customWidth="1"/>
    <col min="11" max="12" width="10.75" style="1" customWidth="1"/>
    <col min="13" max="13" width="12.75" style="1" customWidth="1"/>
    <col min="14" max="14" width="11" style="1" customWidth="1"/>
    <col min="15" max="256" width="8" style="1"/>
    <col min="257" max="16384" width="9" style="1"/>
  </cols>
  <sheetData>
    <row r="1" s="27" customFormat="1" ht="25" customHeight="1" spans="1:14">
      <c r="A1" s="28" t="s">
        <v>173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="27" customFormat="1" ht="25" customHeight="1" spans="1:14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="27" customFormat="1" ht="25" customHeight="1" spans="1:1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N3" s="34" t="s">
        <v>2</v>
      </c>
    </row>
    <row r="4" s="27" customFormat="1" ht="25" customHeight="1" spans="1:14">
      <c r="A4" s="35" t="s">
        <v>78</v>
      </c>
      <c r="B4" s="36" t="s">
        <v>175</v>
      </c>
      <c r="C4" s="37"/>
      <c r="D4" s="38"/>
      <c r="E4" s="39" t="s">
        <v>176</v>
      </c>
      <c r="F4" s="39"/>
      <c r="G4" s="40"/>
      <c r="H4" s="39" t="s">
        <v>177</v>
      </c>
      <c r="I4" s="39"/>
      <c r="J4" s="40"/>
      <c r="K4" s="41" t="s">
        <v>178</v>
      </c>
      <c r="L4" s="41" t="s">
        <v>179</v>
      </c>
      <c r="M4" s="41" t="s">
        <v>180</v>
      </c>
      <c r="N4" s="41" t="s">
        <v>181</v>
      </c>
    </row>
    <row r="5" s="27" customFormat="1" ht="30" customHeight="1" spans="1:14">
      <c r="A5" s="42"/>
      <c r="B5" s="41" t="s">
        <v>79</v>
      </c>
      <c r="C5" s="41" t="s">
        <v>182</v>
      </c>
      <c r="D5" s="41" t="s">
        <v>183</v>
      </c>
      <c r="E5" s="43" t="s">
        <v>79</v>
      </c>
      <c r="F5" s="44" t="s">
        <v>182</v>
      </c>
      <c r="G5" s="44" t="s">
        <v>183</v>
      </c>
      <c r="H5" s="43" t="s">
        <v>79</v>
      </c>
      <c r="I5" s="44" t="s">
        <v>182</v>
      </c>
      <c r="J5" s="44" t="s">
        <v>183</v>
      </c>
      <c r="K5" s="45"/>
      <c r="L5" s="45"/>
      <c r="M5" s="45"/>
      <c r="N5" s="45"/>
    </row>
    <row r="6" s="27" customFormat="1" ht="25" customHeight="1" spans="1:14">
      <c r="A6" s="46" t="s">
        <v>184</v>
      </c>
      <c r="B6" s="47">
        <f t="shared" ref="B6:B22" si="0">E6+H6</f>
        <v>120583</v>
      </c>
      <c r="C6" s="48">
        <f t="shared" ref="C6:C22" si="1">F6+I6</f>
        <v>719</v>
      </c>
      <c r="D6" s="48">
        <f t="shared" ref="D6:D22" si="2">G6+J6</f>
        <v>121302</v>
      </c>
      <c r="E6" s="49">
        <v>2995</v>
      </c>
      <c r="F6" s="49">
        <f t="shared" ref="F6:F14" si="3">G6-E6</f>
        <v>0</v>
      </c>
      <c r="G6" s="49">
        <v>2995</v>
      </c>
      <c r="H6" s="49">
        <v>117588</v>
      </c>
      <c r="I6" s="49">
        <f>J6-H6</f>
        <v>719</v>
      </c>
      <c r="J6" s="49">
        <v>118307</v>
      </c>
      <c r="K6" s="50"/>
      <c r="L6" s="51"/>
      <c r="M6" s="51"/>
      <c r="N6" s="51"/>
    </row>
    <row r="7" s="27" customFormat="1" ht="25" customHeight="1" spans="1:14">
      <c r="A7" s="46" t="s">
        <v>185</v>
      </c>
      <c r="B7" s="47">
        <f t="shared" si="0"/>
        <v>117598</v>
      </c>
      <c r="C7" s="48">
        <f t="shared" si="1"/>
        <v>27601</v>
      </c>
      <c r="D7" s="48">
        <f t="shared" si="2"/>
        <v>145199</v>
      </c>
      <c r="E7" s="52">
        <f t="shared" ref="E7:J7" si="4">E8+E9+E10+E11+E12</f>
        <v>76538</v>
      </c>
      <c r="F7" s="52">
        <f t="shared" si="4"/>
        <v>323</v>
      </c>
      <c r="G7" s="52">
        <f t="shared" si="4"/>
        <v>76861</v>
      </c>
      <c r="H7" s="52">
        <f t="shared" si="4"/>
        <v>41060</v>
      </c>
      <c r="I7" s="52">
        <f t="shared" si="4"/>
        <v>27278</v>
      </c>
      <c r="J7" s="52">
        <f t="shared" si="4"/>
        <v>68338</v>
      </c>
      <c r="K7" s="52"/>
      <c r="L7" s="52"/>
      <c r="M7" s="52"/>
      <c r="N7" s="52"/>
    </row>
    <row r="8" s="27" customFormat="1" ht="25" customHeight="1" spans="1:14">
      <c r="A8" s="53" t="s">
        <v>186</v>
      </c>
      <c r="B8" s="47">
        <f t="shared" si="0"/>
        <v>46352</v>
      </c>
      <c r="C8" s="48">
        <f t="shared" si="1"/>
        <v>26715</v>
      </c>
      <c r="D8" s="48">
        <f t="shared" si="2"/>
        <v>73067</v>
      </c>
      <c r="E8" s="52">
        <v>25496</v>
      </c>
      <c r="F8" s="49">
        <f t="shared" si="3"/>
        <v>215</v>
      </c>
      <c r="G8" s="52">
        <v>25711</v>
      </c>
      <c r="H8" s="52">
        <v>20856</v>
      </c>
      <c r="I8" s="49">
        <f t="shared" ref="I8:I12" si="5">J8-H8</f>
        <v>26500</v>
      </c>
      <c r="J8" s="52">
        <v>47356</v>
      </c>
      <c r="K8" s="54"/>
      <c r="L8" s="52"/>
      <c r="M8" s="52"/>
      <c r="N8" s="52"/>
    </row>
    <row r="9" s="27" customFormat="1" ht="25" customHeight="1" spans="1:14">
      <c r="A9" s="53" t="s">
        <v>187</v>
      </c>
      <c r="B9" s="47">
        <f t="shared" si="0"/>
        <v>404</v>
      </c>
      <c r="C9" s="48">
        <f t="shared" si="1"/>
        <v>210</v>
      </c>
      <c r="D9" s="48">
        <f t="shared" si="2"/>
        <v>614</v>
      </c>
      <c r="E9" s="52">
        <v>28</v>
      </c>
      <c r="F9" s="49">
        <f t="shared" si="3"/>
        <v>12</v>
      </c>
      <c r="G9" s="52">
        <v>40</v>
      </c>
      <c r="H9" s="52">
        <v>376</v>
      </c>
      <c r="I9" s="49">
        <f t="shared" si="5"/>
        <v>198</v>
      </c>
      <c r="J9" s="52">
        <v>574</v>
      </c>
      <c r="K9" s="54"/>
      <c r="L9" s="52"/>
      <c r="M9" s="52"/>
      <c r="N9" s="52"/>
    </row>
    <row r="10" s="27" customFormat="1" ht="25" customHeight="1" spans="1:14">
      <c r="A10" s="55" t="s">
        <v>188</v>
      </c>
      <c r="B10" s="47">
        <f t="shared" si="0"/>
        <v>70653</v>
      </c>
      <c r="C10" s="48">
        <f t="shared" si="1"/>
        <v>160</v>
      </c>
      <c r="D10" s="48">
        <f t="shared" si="2"/>
        <v>70813</v>
      </c>
      <c r="E10" s="52">
        <v>50907</v>
      </c>
      <c r="F10" s="49">
        <f t="shared" si="3"/>
        <v>-467</v>
      </c>
      <c r="G10" s="52">
        <v>50440</v>
      </c>
      <c r="H10" s="52">
        <v>19746</v>
      </c>
      <c r="I10" s="49">
        <f t="shared" si="5"/>
        <v>627</v>
      </c>
      <c r="J10" s="52">
        <v>20373</v>
      </c>
      <c r="K10" s="54"/>
      <c r="L10" s="52"/>
      <c r="M10" s="52"/>
      <c r="N10" s="52"/>
    </row>
    <row r="11" s="27" customFormat="1" ht="25" customHeight="1" spans="1:14">
      <c r="A11" s="55" t="s">
        <v>189</v>
      </c>
      <c r="B11" s="47">
        <f t="shared" si="0"/>
        <v>45</v>
      </c>
      <c r="C11" s="48">
        <f t="shared" si="1"/>
        <v>-12</v>
      </c>
      <c r="D11" s="48">
        <f t="shared" si="2"/>
        <v>33</v>
      </c>
      <c r="E11" s="52">
        <v>2</v>
      </c>
      <c r="F11" s="49">
        <f t="shared" si="3"/>
        <v>3</v>
      </c>
      <c r="G11" s="52">
        <v>5</v>
      </c>
      <c r="H11" s="52">
        <v>43</v>
      </c>
      <c r="I11" s="49">
        <f t="shared" si="5"/>
        <v>-15</v>
      </c>
      <c r="J11" s="52">
        <v>28</v>
      </c>
      <c r="K11" s="54"/>
      <c r="L11" s="52"/>
      <c r="M11" s="52"/>
      <c r="N11" s="52"/>
    </row>
    <row r="12" s="27" customFormat="1" ht="25" customHeight="1" spans="1:14">
      <c r="A12" s="55" t="s">
        <v>190</v>
      </c>
      <c r="B12" s="47">
        <f t="shared" si="0"/>
        <v>144</v>
      </c>
      <c r="C12" s="48">
        <f t="shared" si="1"/>
        <v>528</v>
      </c>
      <c r="D12" s="48">
        <f t="shared" si="2"/>
        <v>672</v>
      </c>
      <c r="E12" s="52">
        <v>105</v>
      </c>
      <c r="F12" s="49">
        <f t="shared" si="3"/>
        <v>560</v>
      </c>
      <c r="G12" s="52">
        <v>665</v>
      </c>
      <c r="H12" s="52">
        <v>39</v>
      </c>
      <c r="I12" s="49">
        <f t="shared" si="5"/>
        <v>-32</v>
      </c>
      <c r="J12" s="52">
        <v>7</v>
      </c>
      <c r="K12" s="54"/>
      <c r="L12" s="52"/>
      <c r="M12" s="52"/>
      <c r="N12" s="52"/>
    </row>
    <row r="13" s="27" customFormat="1" ht="25" customHeight="1" spans="1:14">
      <c r="A13" s="56" t="s">
        <v>191</v>
      </c>
      <c r="B13" s="47">
        <f t="shared" si="0"/>
        <v>0</v>
      </c>
      <c r="C13" s="48">
        <f t="shared" si="1"/>
        <v>0</v>
      </c>
      <c r="D13" s="48">
        <f t="shared" si="2"/>
        <v>0</v>
      </c>
      <c r="E13" s="52"/>
      <c r="F13" s="49">
        <f t="shared" si="3"/>
        <v>0</v>
      </c>
      <c r="G13" s="52"/>
      <c r="H13" s="52"/>
      <c r="I13" s="49"/>
      <c r="J13" s="52"/>
      <c r="K13" s="54"/>
      <c r="L13" s="52"/>
      <c r="M13" s="52"/>
      <c r="N13" s="52"/>
    </row>
    <row r="14" s="27" customFormat="1" ht="25" customHeight="1" spans="1:14">
      <c r="A14" s="56" t="s">
        <v>192</v>
      </c>
      <c r="B14" s="47">
        <f t="shared" si="0"/>
        <v>0</v>
      </c>
      <c r="C14" s="48">
        <f t="shared" si="1"/>
        <v>0</v>
      </c>
      <c r="D14" s="48">
        <f t="shared" si="2"/>
        <v>0</v>
      </c>
      <c r="E14" s="52"/>
      <c r="F14" s="49">
        <f t="shared" si="3"/>
        <v>0</v>
      </c>
      <c r="G14" s="52"/>
      <c r="H14" s="52"/>
      <c r="I14" s="49"/>
      <c r="J14" s="52"/>
      <c r="K14" s="54"/>
      <c r="L14" s="52"/>
      <c r="M14" s="52"/>
      <c r="N14" s="52"/>
    </row>
    <row r="15" s="27" customFormat="1" ht="25" customHeight="1" spans="1:14">
      <c r="A15" s="53" t="s">
        <v>193</v>
      </c>
      <c r="B15" s="47">
        <f t="shared" si="0"/>
        <v>100378</v>
      </c>
      <c r="C15" s="48">
        <f t="shared" si="1"/>
        <v>922</v>
      </c>
      <c r="D15" s="48">
        <f t="shared" si="2"/>
        <v>101300</v>
      </c>
      <c r="E15" s="52">
        <f t="shared" ref="E15:J15" si="6">E16+E17+E18</f>
        <v>76538</v>
      </c>
      <c r="F15" s="52">
        <f t="shared" si="6"/>
        <v>-1240</v>
      </c>
      <c r="G15" s="52">
        <f t="shared" si="6"/>
        <v>75298</v>
      </c>
      <c r="H15" s="52">
        <f t="shared" si="6"/>
        <v>23840</v>
      </c>
      <c r="I15" s="52">
        <f t="shared" si="6"/>
        <v>2162</v>
      </c>
      <c r="J15" s="52">
        <f t="shared" si="6"/>
        <v>26002</v>
      </c>
      <c r="K15" s="52"/>
      <c r="L15" s="52"/>
      <c r="M15" s="52"/>
      <c r="N15" s="52"/>
    </row>
    <row r="16" s="27" customFormat="1" ht="25" customHeight="1" spans="1:14">
      <c r="A16" s="53" t="s">
        <v>194</v>
      </c>
      <c r="B16" s="47">
        <f t="shared" si="0"/>
        <v>99843</v>
      </c>
      <c r="C16" s="48">
        <f t="shared" si="1"/>
        <v>1293</v>
      </c>
      <c r="D16" s="48">
        <f t="shared" si="2"/>
        <v>101136</v>
      </c>
      <c r="E16" s="52">
        <v>76524</v>
      </c>
      <c r="F16" s="49">
        <f t="shared" ref="F16:F22" si="7">G16-E16</f>
        <v>-1292</v>
      </c>
      <c r="G16" s="52">
        <v>75232</v>
      </c>
      <c r="H16" s="52">
        <v>23319</v>
      </c>
      <c r="I16" s="49">
        <f t="shared" ref="I16:I18" si="8">J16-H16</f>
        <v>2585</v>
      </c>
      <c r="J16" s="52">
        <v>25904</v>
      </c>
      <c r="K16" s="54"/>
      <c r="L16" s="52"/>
      <c r="M16" s="52"/>
      <c r="N16" s="52"/>
    </row>
    <row r="17" s="27" customFormat="1" ht="25" customHeight="1" spans="1:14">
      <c r="A17" s="53" t="s">
        <v>195</v>
      </c>
      <c r="B17" s="47">
        <f t="shared" si="0"/>
        <v>10</v>
      </c>
      <c r="C17" s="48">
        <f t="shared" si="1"/>
        <v>9</v>
      </c>
      <c r="D17" s="48">
        <f t="shared" si="2"/>
        <v>19</v>
      </c>
      <c r="E17" s="52">
        <v>7</v>
      </c>
      <c r="F17" s="49">
        <f t="shared" si="7"/>
        <v>2</v>
      </c>
      <c r="G17" s="52">
        <v>9</v>
      </c>
      <c r="H17" s="52">
        <v>3</v>
      </c>
      <c r="I17" s="49">
        <f t="shared" si="8"/>
        <v>7</v>
      </c>
      <c r="J17" s="52">
        <v>10</v>
      </c>
      <c r="K17" s="54"/>
      <c r="L17" s="52"/>
      <c r="M17" s="52"/>
      <c r="N17" s="52"/>
    </row>
    <row r="18" s="27" customFormat="1" ht="25" customHeight="1" spans="1:14">
      <c r="A18" s="55" t="s">
        <v>196</v>
      </c>
      <c r="B18" s="47">
        <f t="shared" si="0"/>
        <v>525</v>
      </c>
      <c r="C18" s="48">
        <f t="shared" si="1"/>
        <v>-380</v>
      </c>
      <c r="D18" s="48">
        <f t="shared" si="2"/>
        <v>145</v>
      </c>
      <c r="E18" s="52">
        <v>7</v>
      </c>
      <c r="F18" s="49">
        <f t="shared" si="7"/>
        <v>50</v>
      </c>
      <c r="G18" s="52">
        <v>57</v>
      </c>
      <c r="H18" s="52">
        <v>518</v>
      </c>
      <c r="I18" s="49">
        <f t="shared" si="8"/>
        <v>-430</v>
      </c>
      <c r="J18" s="52">
        <v>88</v>
      </c>
      <c r="K18" s="54"/>
      <c r="L18" s="52"/>
      <c r="M18" s="52"/>
      <c r="N18" s="52"/>
    </row>
    <row r="19" s="27" customFormat="1" ht="25" customHeight="1" spans="1:14">
      <c r="A19" s="57" t="s">
        <v>197</v>
      </c>
      <c r="B19" s="47">
        <f t="shared" si="0"/>
        <v>0</v>
      </c>
      <c r="C19" s="48">
        <f t="shared" si="1"/>
        <v>0</v>
      </c>
      <c r="D19" s="48">
        <f t="shared" si="2"/>
        <v>0</v>
      </c>
      <c r="E19" s="52"/>
      <c r="F19" s="49">
        <f t="shared" si="7"/>
        <v>0</v>
      </c>
      <c r="G19" s="52"/>
      <c r="H19" s="52"/>
      <c r="I19" s="49"/>
      <c r="J19" s="52"/>
      <c r="K19" s="54"/>
      <c r="L19" s="52"/>
      <c r="M19" s="52"/>
      <c r="N19" s="52"/>
    </row>
    <row r="20" s="27" customFormat="1" ht="25" customHeight="1" spans="1:14">
      <c r="A20" s="57" t="s">
        <v>198</v>
      </c>
      <c r="B20" s="47">
        <f t="shared" si="0"/>
        <v>0</v>
      </c>
      <c r="C20" s="48">
        <f t="shared" si="1"/>
        <v>0</v>
      </c>
      <c r="D20" s="48">
        <f t="shared" si="2"/>
        <v>0</v>
      </c>
      <c r="E20" s="52"/>
      <c r="F20" s="49">
        <f t="shared" si="7"/>
        <v>0</v>
      </c>
      <c r="G20" s="52"/>
      <c r="H20" s="52"/>
      <c r="I20" s="49"/>
      <c r="J20" s="52"/>
      <c r="K20" s="54"/>
      <c r="L20" s="52"/>
      <c r="M20" s="52"/>
      <c r="N20" s="52"/>
    </row>
    <row r="21" s="27" customFormat="1" ht="25" customHeight="1" spans="1:14">
      <c r="A21" s="58" t="s">
        <v>199</v>
      </c>
      <c r="B21" s="47">
        <f t="shared" si="0"/>
        <v>17220</v>
      </c>
      <c r="C21" s="48">
        <f t="shared" si="1"/>
        <v>26679</v>
      </c>
      <c r="D21" s="48">
        <f t="shared" si="2"/>
        <v>43899</v>
      </c>
      <c r="E21" s="59">
        <f t="shared" ref="E21:H21" si="9">E7-E15</f>
        <v>0</v>
      </c>
      <c r="F21" s="49">
        <f t="shared" si="7"/>
        <v>1563</v>
      </c>
      <c r="G21" s="59">
        <f t="shared" si="9"/>
        <v>1563</v>
      </c>
      <c r="H21" s="59">
        <f t="shared" si="9"/>
        <v>17220</v>
      </c>
      <c r="I21" s="49">
        <f>J21-H21</f>
        <v>25116</v>
      </c>
      <c r="J21" s="59">
        <f>J7-J15</f>
        <v>42336</v>
      </c>
      <c r="K21" s="59"/>
      <c r="L21" s="59"/>
      <c r="M21" s="59"/>
      <c r="N21" s="59"/>
    </row>
    <row r="22" s="27" customFormat="1" ht="25" customHeight="1" spans="1:14">
      <c r="A22" s="60" t="s">
        <v>200</v>
      </c>
      <c r="B22" s="47">
        <f t="shared" si="0"/>
        <v>137803</v>
      </c>
      <c r="C22" s="48">
        <f t="shared" si="1"/>
        <v>27398</v>
      </c>
      <c r="D22" s="48">
        <f t="shared" si="2"/>
        <v>165201</v>
      </c>
      <c r="E22" s="61">
        <f t="shared" ref="E22:H22" si="10">E6+E7-E15</f>
        <v>2995</v>
      </c>
      <c r="F22" s="49">
        <f t="shared" si="7"/>
        <v>1563</v>
      </c>
      <c r="G22" s="61">
        <f t="shared" si="10"/>
        <v>4558</v>
      </c>
      <c r="H22" s="61">
        <f t="shared" si="10"/>
        <v>134808</v>
      </c>
      <c r="I22" s="49">
        <f>J22-H22</f>
        <v>25835</v>
      </c>
      <c r="J22" s="61">
        <f>J6+J7-J15</f>
        <v>160643</v>
      </c>
      <c r="K22" s="61"/>
      <c r="L22" s="61"/>
      <c r="M22" s="61"/>
      <c r="N22" s="61"/>
    </row>
    <row r="23" s="27" customFormat="1" ht="18.75" customHeight="1" spans="1:14">
      <c r="A23" s="62"/>
      <c r="B23" s="63"/>
      <c r="C23" s="63"/>
      <c r="D23" s="63"/>
      <c r="E23" s="63"/>
      <c r="F23" s="63"/>
      <c r="G23" s="63"/>
      <c r="H23" s="64"/>
      <c r="I23" s="64"/>
      <c r="J23" s="64"/>
      <c r="K23" s="64"/>
      <c r="L23" s="64"/>
      <c r="M23" s="64"/>
      <c r="N23" s="64"/>
    </row>
    <row r="24" s="27" customFormat="1" ht="18.75" hidden="1" customHeight="1" spans="1:14">
      <c r="A24" s="62" t="s">
        <v>201</v>
      </c>
      <c r="B24" s="63"/>
      <c r="C24" s="63"/>
      <c r="D24" s="63"/>
      <c r="E24" s="63"/>
      <c r="F24" s="63"/>
      <c r="G24" s="63"/>
      <c r="H24" s="64"/>
      <c r="I24" s="64"/>
      <c r="J24" s="64"/>
      <c r="K24" s="64"/>
      <c r="L24" s="64"/>
      <c r="M24" s="64"/>
      <c r="N24" s="64"/>
    </row>
    <row r="25" s="27" customFormat="1" ht="27.95" customHeight="1" spans="1:14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</row>
  </sheetData>
  <mergeCells count="10">
    <mergeCell ref="A2:N2"/>
    <mergeCell ref="B4:D4"/>
    <mergeCell ref="E4:G4"/>
    <mergeCell ref="H4:J4"/>
    <mergeCell ref="A25:N25"/>
    <mergeCell ref="A4:A5"/>
    <mergeCell ref="K4:K5"/>
    <mergeCell ref="L4:L5"/>
    <mergeCell ref="M4:M5"/>
    <mergeCell ref="N4:N5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opLeftCell="A39" workbookViewId="0">
      <selection activeCell="B49" sqref="B49"/>
    </sheetView>
  </sheetViews>
  <sheetFormatPr defaultColWidth="9" defaultRowHeight="13.5" outlineLevelCol="7"/>
  <cols>
    <col min="1" max="1" width="5.625" style="4" customWidth="1"/>
    <col min="2" max="2" width="26.125" style="5" customWidth="1"/>
    <col min="3" max="3" width="13.25" style="19" customWidth="1"/>
    <col min="4" max="6" width="11" style="4" customWidth="1"/>
    <col min="7" max="7" width="12.875" style="4" customWidth="1"/>
    <col min="8" max="8" width="32.875" style="4" customWidth="1"/>
    <col min="9" max="16384" width="9" style="1"/>
  </cols>
  <sheetData>
    <row r="1" s="1" customFormat="1" ht="21" customHeight="1" spans="1:8">
      <c r="A1" s="6" t="s">
        <v>202</v>
      </c>
      <c r="B1" s="19"/>
      <c r="C1" s="19"/>
      <c r="D1" s="4"/>
      <c r="E1" s="4"/>
      <c r="F1" s="4"/>
      <c r="G1" s="4"/>
      <c r="H1" s="4"/>
    </row>
    <row r="2" s="1" customFormat="1" ht="37" customHeight="1" spans="1:8">
      <c r="A2" s="7" t="s">
        <v>203</v>
      </c>
      <c r="B2" s="7"/>
      <c r="C2" s="7"/>
      <c r="D2" s="7"/>
      <c r="E2" s="7"/>
      <c r="F2" s="7"/>
      <c r="G2" s="7"/>
      <c r="H2" s="7"/>
    </row>
    <row r="3" s="1" customFormat="1" ht="18" customHeight="1" spans="1:8">
      <c r="A3" s="6"/>
      <c r="B3" s="5"/>
      <c r="C3" s="19"/>
      <c r="D3" s="4"/>
      <c r="E3" s="4"/>
      <c r="F3" s="4"/>
      <c r="G3" s="4"/>
      <c r="H3" s="9" t="s">
        <v>2</v>
      </c>
    </row>
    <row r="4" s="2" customFormat="1" ht="27" customHeight="1" spans="1:8">
      <c r="A4" s="10" t="s">
        <v>204</v>
      </c>
      <c r="B4" s="10" t="s">
        <v>205</v>
      </c>
      <c r="C4" s="10" t="s">
        <v>4</v>
      </c>
      <c r="D4" s="20" t="s">
        <v>206</v>
      </c>
      <c r="E4" s="21"/>
      <c r="F4" s="21"/>
      <c r="G4" s="10" t="s">
        <v>207</v>
      </c>
      <c r="H4" s="10" t="s">
        <v>208</v>
      </c>
    </row>
    <row r="5" s="2" customFormat="1" ht="23" customHeight="1" spans="1:8">
      <c r="A5" s="10"/>
      <c r="B5" s="10"/>
      <c r="C5" s="10"/>
      <c r="D5" s="22" t="s">
        <v>209</v>
      </c>
      <c r="E5" s="22" t="s">
        <v>210</v>
      </c>
      <c r="F5" s="22" t="s">
        <v>211</v>
      </c>
      <c r="G5" s="10"/>
      <c r="H5" s="10"/>
    </row>
    <row r="6" s="2" customFormat="1" ht="15" customHeight="1" spans="1:8">
      <c r="A6" s="10"/>
      <c r="B6" s="10"/>
      <c r="C6" s="10"/>
      <c r="D6" s="23"/>
      <c r="E6" s="23"/>
      <c r="F6" s="23"/>
      <c r="G6" s="10"/>
      <c r="H6" s="10"/>
    </row>
    <row r="7" s="2" customFormat="1" ht="40" customHeight="1" spans="1:8">
      <c r="A7" s="10"/>
      <c r="B7" s="14" t="s">
        <v>212</v>
      </c>
      <c r="C7" s="24">
        <v>154271.036</v>
      </c>
      <c r="D7" s="24">
        <v>66318.20407</v>
      </c>
      <c r="E7" s="24">
        <v>92918.39407</v>
      </c>
      <c r="F7" s="24">
        <v>-26600.19</v>
      </c>
      <c r="G7" s="24">
        <v>220801.24007</v>
      </c>
      <c r="H7" s="14"/>
    </row>
    <row r="8" s="2" customFormat="1" ht="40" customHeight="1" spans="1:8">
      <c r="A8" s="15">
        <f>ROW()-7</f>
        <v>1</v>
      </c>
      <c r="B8" s="14" t="s">
        <v>213</v>
      </c>
      <c r="C8" s="14">
        <v>2273.42</v>
      </c>
      <c r="D8" s="14">
        <v>303.45</v>
      </c>
      <c r="E8" s="14">
        <v>303.45</v>
      </c>
      <c r="F8" s="14"/>
      <c r="G8" s="14">
        <v>2576.87</v>
      </c>
      <c r="H8" s="14"/>
    </row>
    <row r="9" s="2" customFormat="1" ht="40" customHeight="1" spans="1:8">
      <c r="A9" s="15">
        <f>ROW()-7</f>
        <v>2</v>
      </c>
      <c r="B9" s="14" t="s">
        <v>214</v>
      </c>
      <c r="C9" s="14">
        <v>2533.14</v>
      </c>
      <c r="D9" s="14">
        <v>181.05</v>
      </c>
      <c r="E9" s="14">
        <v>181.05</v>
      </c>
      <c r="F9" s="14"/>
      <c r="G9" s="14">
        <v>2714.19</v>
      </c>
      <c r="H9" s="14" t="s">
        <v>215</v>
      </c>
    </row>
    <row r="10" s="2" customFormat="1" ht="40" customHeight="1" spans="1:8">
      <c r="A10" s="15">
        <f>ROW()-7</f>
        <v>3</v>
      </c>
      <c r="B10" s="14" t="s">
        <v>216</v>
      </c>
      <c r="C10" s="14">
        <v>12</v>
      </c>
      <c r="D10" s="14">
        <v>8.8</v>
      </c>
      <c r="E10" s="14">
        <v>8.8</v>
      </c>
      <c r="F10" s="14"/>
      <c r="G10" s="14">
        <v>20.8</v>
      </c>
      <c r="H10" s="14"/>
    </row>
    <row r="11" s="2" customFormat="1" ht="40" customHeight="1" spans="1:8">
      <c r="A11" s="15">
        <f>ROW()-7</f>
        <v>4</v>
      </c>
      <c r="B11" s="14" t="s">
        <v>217</v>
      </c>
      <c r="C11" s="14">
        <v>6335</v>
      </c>
      <c r="D11" s="14">
        <v>6458</v>
      </c>
      <c r="E11" s="14">
        <v>6458</v>
      </c>
      <c r="F11" s="14"/>
      <c r="G11" s="14">
        <v>12793</v>
      </c>
      <c r="H11" s="14" t="s">
        <v>218</v>
      </c>
    </row>
    <row r="12" s="2" customFormat="1" ht="40" customHeight="1" spans="1:8">
      <c r="A12" s="15">
        <f>ROW()-7</f>
        <v>5</v>
      </c>
      <c r="B12" s="14" t="s">
        <v>219</v>
      </c>
      <c r="C12" s="14">
        <v>10</v>
      </c>
      <c r="D12" s="14">
        <v>42.4</v>
      </c>
      <c r="E12" s="14">
        <v>42.4</v>
      </c>
      <c r="F12" s="14"/>
      <c r="G12" s="14">
        <v>52.4</v>
      </c>
      <c r="H12" s="14" t="s">
        <v>220</v>
      </c>
    </row>
    <row r="13" s="2" customFormat="1" ht="40" customHeight="1" spans="1:8">
      <c r="A13" s="15">
        <v>6</v>
      </c>
      <c r="B13" s="14" t="s">
        <v>221</v>
      </c>
      <c r="C13" s="14">
        <v>212</v>
      </c>
      <c r="D13" s="14">
        <v>130.35</v>
      </c>
      <c r="E13" s="14">
        <v>130.35</v>
      </c>
      <c r="F13" s="14"/>
      <c r="G13" s="14">
        <v>342.35</v>
      </c>
      <c r="H13" s="14"/>
    </row>
    <row r="14" s="1" customFormat="1" ht="40" customHeight="1" spans="1:8">
      <c r="A14" s="15">
        <f t="shared" ref="A14:A52" si="0">ROW()-7</f>
        <v>7</v>
      </c>
      <c r="B14" s="25" t="s">
        <v>222</v>
      </c>
      <c r="C14" s="14">
        <v>344.78</v>
      </c>
      <c r="D14" s="14">
        <v>0.004</v>
      </c>
      <c r="E14" s="14">
        <v>0.004</v>
      </c>
      <c r="F14" s="14"/>
      <c r="G14" s="14">
        <v>344.784</v>
      </c>
      <c r="H14" s="14"/>
    </row>
    <row r="15" s="1" customFormat="1" ht="40" customHeight="1" spans="1:8">
      <c r="A15" s="15">
        <f t="shared" si="0"/>
        <v>8</v>
      </c>
      <c r="B15" s="25" t="s">
        <v>223</v>
      </c>
      <c r="C15" s="14">
        <v>16</v>
      </c>
      <c r="D15" s="14">
        <v>3.818</v>
      </c>
      <c r="E15" s="14">
        <v>3.818</v>
      </c>
      <c r="F15" s="14"/>
      <c r="G15" s="14">
        <v>19.818</v>
      </c>
      <c r="H15" s="14"/>
    </row>
    <row r="16" s="1" customFormat="1" ht="65" customHeight="1" spans="1:8">
      <c r="A16" s="15">
        <f t="shared" si="0"/>
        <v>9</v>
      </c>
      <c r="B16" s="14" t="s">
        <v>224</v>
      </c>
      <c r="C16" s="14">
        <v>2166.9</v>
      </c>
      <c r="D16" s="14">
        <v>162.1</v>
      </c>
      <c r="E16" s="14">
        <v>162.1</v>
      </c>
      <c r="F16" s="14"/>
      <c r="G16" s="14">
        <v>2329</v>
      </c>
      <c r="H16" s="14" t="s">
        <v>225</v>
      </c>
    </row>
    <row r="17" s="1" customFormat="1" ht="40" customHeight="1" spans="1:8">
      <c r="A17" s="15">
        <f t="shared" si="0"/>
        <v>10</v>
      </c>
      <c r="B17" s="14" t="s">
        <v>226</v>
      </c>
      <c r="C17" s="14">
        <v>100</v>
      </c>
      <c r="D17" s="14">
        <v>100</v>
      </c>
      <c r="E17" s="14">
        <v>100</v>
      </c>
      <c r="F17" s="14"/>
      <c r="G17" s="14">
        <v>200</v>
      </c>
      <c r="H17" s="14" t="s">
        <v>227</v>
      </c>
    </row>
    <row r="18" s="1" customFormat="1" ht="40" customHeight="1" spans="1:8">
      <c r="A18" s="15">
        <f t="shared" si="0"/>
        <v>11</v>
      </c>
      <c r="B18" s="14" t="s">
        <v>228</v>
      </c>
      <c r="C18" s="14">
        <v>125</v>
      </c>
      <c r="D18" s="14">
        <v>210</v>
      </c>
      <c r="E18" s="14">
        <v>210</v>
      </c>
      <c r="F18" s="14"/>
      <c r="G18" s="14">
        <v>335</v>
      </c>
      <c r="H18" s="14"/>
    </row>
    <row r="19" s="1" customFormat="1" ht="40" customHeight="1" spans="1:8">
      <c r="A19" s="15">
        <f t="shared" si="0"/>
        <v>12</v>
      </c>
      <c r="B19" s="14" t="s">
        <v>229</v>
      </c>
      <c r="C19" s="14">
        <v>130</v>
      </c>
      <c r="D19" s="14">
        <v>58.15</v>
      </c>
      <c r="E19" s="14">
        <v>58.15</v>
      </c>
      <c r="F19" s="14"/>
      <c r="G19" s="14">
        <v>188.15</v>
      </c>
      <c r="H19" s="14" t="s">
        <v>230</v>
      </c>
    </row>
    <row r="20" s="1" customFormat="1" ht="40" customHeight="1" spans="1:8">
      <c r="A20" s="15">
        <f t="shared" si="0"/>
        <v>13</v>
      </c>
      <c r="B20" s="14" t="s">
        <v>231</v>
      </c>
      <c r="C20" s="14">
        <v>300</v>
      </c>
      <c r="D20" s="14">
        <v>80.5</v>
      </c>
      <c r="E20" s="14">
        <v>80.5</v>
      </c>
      <c r="F20" s="14"/>
      <c r="G20" s="14">
        <v>380.5</v>
      </c>
      <c r="H20" s="14"/>
    </row>
    <row r="21" s="1" customFormat="1" ht="40" customHeight="1" spans="1:8">
      <c r="A21" s="15">
        <f t="shared" si="0"/>
        <v>14</v>
      </c>
      <c r="B21" s="14" t="s">
        <v>232</v>
      </c>
      <c r="C21" s="14">
        <v>256</v>
      </c>
      <c r="D21" s="14">
        <v>62</v>
      </c>
      <c r="E21" s="14">
        <v>62</v>
      </c>
      <c r="F21" s="14"/>
      <c r="G21" s="14">
        <v>318</v>
      </c>
      <c r="H21" s="14"/>
    </row>
    <row r="22" s="1" customFormat="1" ht="40" customHeight="1" spans="1:8">
      <c r="A22" s="15">
        <f t="shared" si="0"/>
        <v>15</v>
      </c>
      <c r="B22" s="14" t="s">
        <v>233</v>
      </c>
      <c r="C22" s="14">
        <v>128</v>
      </c>
      <c r="D22" s="14">
        <v>120</v>
      </c>
      <c r="E22" s="14">
        <v>120</v>
      </c>
      <c r="F22" s="14"/>
      <c r="G22" s="14">
        <v>248</v>
      </c>
      <c r="H22" s="14"/>
    </row>
    <row r="23" s="1" customFormat="1" ht="40" customHeight="1" spans="1:8">
      <c r="A23" s="15">
        <f t="shared" si="0"/>
        <v>16</v>
      </c>
      <c r="B23" s="14" t="s">
        <v>234</v>
      </c>
      <c r="C23" s="14">
        <v>80</v>
      </c>
      <c r="D23" s="14">
        <v>-11.13</v>
      </c>
      <c r="E23" s="14"/>
      <c r="F23" s="14">
        <v>-11.13</v>
      </c>
      <c r="G23" s="14">
        <v>68.87</v>
      </c>
      <c r="H23" s="14"/>
    </row>
    <row r="24" s="1" customFormat="1" ht="40" customHeight="1" spans="1:8">
      <c r="A24" s="15">
        <f t="shared" si="0"/>
        <v>17</v>
      </c>
      <c r="B24" s="25" t="s">
        <v>235</v>
      </c>
      <c r="C24" s="14">
        <v>5187</v>
      </c>
      <c r="D24" s="14">
        <v>-3850</v>
      </c>
      <c r="E24" s="14"/>
      <c r="F24" s="14">
        <v>-3850</v>
      </c>
      <c r="G24" s="14">
        <v>1337</v>
      </c>
      <c r="H24" s="14" t="s">
        <v>236</v>
      </c>
    </row>
    <row r="25" s="1" customFormat="1" ht="40" customHeight="1" spans="1:8">
      <c r="A25" s="15">
        <f t="shared" si="0"/>
        <v>18</v>
      </c>
      <c r="B25" s="25" t="s">
        <v>237</v>
      </c>
      <c r="C25" s="14">
        <v>3794</v>
      </c>
      <c r="D25" s="14">
        <v>529</v>
      </c>
      <c r="E25" s="14">
        <v>529</v>
      </c>
      <c r="F25" s="14"/>
      <c r="G25" s="14">
        <v>4323</v>
      </c>
      <c r="H25" s="14" t="s">
        <v>238</v>
      </c>
    </row>
    <row r="26" s="1" customFormat="1" ht="40" customHeight="1" spans="1:8">
      <c r="A26" s="15">
        <f t="shared" si="0"/>
        <v>19</v>
      </c>
      <c r="B26" s="25" t="s">
        <v>239</v>
      </c>
      <c r="C26" s="14">
        <v>2790</v>
      </c>
      <c r="D26" s="14">
        <v>-273</v>
      </c>
      <c r="E26" s="14"/>
      <c r="F26" s="14">
        <v>-273</v>
      </c>
      <c r="G26" s="14">
        <v>2517</v>
      </c>
      <c r="H26" s="14"/>
    </row>
    <row r="27" s="1" customFormat="1" ht="40" customHeight="1" spans="1:8">
      <c r="A27" s="15">
        <f t="shared" si="0"/>
        <v>20</v>
      </c>
      <c r="B27" s="25" t="s">
        <v>240</v>
      </c>
      <c r="C27" s="14">
        <v>40124</v>
      </c>
      <c r="D27" s="14">
        <v>5529</v>
      </c>
      <c r="E27" s="14">
        <v>5529</v>
      </c>
      <c r="F27" s="14"/>
      <c r="G27" s="14">
        <v>45653</v>
      </c>
      <c r="H27" s="14" t="s">
        <v>241</v>
      </c>
    </row>
    <row r="28" s="1" customFormat="1" ht="40" customHeight="1" spans="1:8">
      <c r="A28" s="15">
        <f t="shared" si="0"/>
        <v>21</v>
      </c>
      <c r="B28" s="25" t="s">
        <v>242</v>
      </c>
      <c r="C28" s="14">
        <v>1650</v>
      </c>
      <c r="D28" s="14">
        <v>1155</v>
      </c>
      <c r="E28" s="14">
        <v>1155</v>
      </c>
      <c r="F28" s="14"/>
      <c r="G28" s="14">
        <v>2805</v>
      </c>
      <c r="H28" s="14"/>
    </row>
    <row r="29" s="1" customFormat="1" ht="40" customHeight="1" spans="1:8">
      <c r="A29" s="15">
        <f t="shared" si="0"/>
        <v>22</v>
      </c>
      <c r="B29" s="25" t="s">
        <v>243</v>
      </c>
      <c r="C29" s="14">
        <v>600</v>
      </c>
      <c r="D29" s="14">
        <v>-185.576</v>
      </c>
      <c r="E29" s="14"/>
      <c r="F29" s="14">
        <v>-185.576</v>
      </c>
      <c r="G29" s="14">
        <v>414.424</v>
      </c>
      <c r="H29" s="14"/>
    </row>
    <row r="30" s="1" customFormat="1" ht="40" customHeight="1" spans="1:8">
      <c r="A30" s="15">
        <f t="shared" si="0"/>
        <v>23</v>
      </c>
      <c r="B30" s="25" t="s">
        <v>244</v>
      </c>
      <c r="C30" s="14">
        <v>105</v>
      </c>
      <c r="D30" s="14">
        <v>-12.564</v>
      </c>
      <c r="E30" s="14"/>
      <c r="F30" s="14">
        <v>-12.564</v>
      </c>
      <c r="G30" s="14">
        <v>92.436</v>
      </c>
      <c r="H30" s="14"/>
    </row>
    <row r="31" s="1" customFormat="1" ht="40" customHeight="1" spans="1:8">
      <c r="A31" s="15">
        <f t="shared" si="0"/>
        <v>24</v>
      </c>
      <c r="B31" s="14" t="s">
        <v>245</v>
      </c>
      <c r="C31" s="14">
        <v>2100</v>
      </c>
      <c r="D31" s="14">
        <v>1134</v>
      </c>
      <c r="E31" s="14">
        <v>1134</v>
      </c>
      <c r="F31" s="14"/>
      <c r="G31" s="14">
        <v>3234</v>
      </c>
      <c r="H31" s="14" t="s">
        <v>246</v>
      </c>
    </row>
    <row r="32" s="1" customFormat="1" ht="40" customHeight="1" spans="1:8">
      <c r="A32" s="15">
        <f t="shared" si="0"/>
        <v>25</v>
      </c>
      <c r="B32" s="14" t="s">
        <v>247</v>
      </c>
      <c r="C32" s="14">
        <v>1139.83</v>
      </c>
      <c r="D32" s="14">
        <v>348</v>
      </c>
      <c r="E32" s="14">
        <v>348</v>
      </c>
      <c r="F32" s="14"/>
      <c r="G32" s="14">
        <v>1487.83</v>
      </c>
      <c r="H32" s="14"/>
    </row>
    <row r="33" s="1" customFormat="1" ht="40" customHeight="1" spans="1:8">
      <c r="A33" s="15">
        <f t="shared" si="0"/>
        <v>26</v>
      </c>
      <c r="B33" s="14" t="s">
        <v>248</v>
      </c>
      <c r="C33" s="14">
        <v>11222.87</v>
      </c>
      <c r="D33" s="14">
        <v>161.4551</v>
      </c>
      <c r="E33" s="14">
        <v>161.4551</v>
      </c>
      <c r="F33" s="14"/>
      <c r="G33" s="14">
        <v>11384.3251</v>
      </c>
      <c r="H33" s="14"/>
    </row>
    <row r="34" s="1" customFormat="1" ht="40" customHeight="1" spans="1:8">
      <c r="A34" s="15">
        <f t="shared" si="0"/>
        <v>27</v>
      </c>
      <c r="B34" s="14" t="s">
        <v>249</v>
      </c>
      <c r="C34" s="14">
        <v>5500</v>
      </c>
      <c r="D34" s="14">
        <v>700</v>
      </c>
      <c r="E34" s="14">
        <v>700</v>
      </c>
      <c r="F34" s="14"/>
      <c r="G34" s="14">
        <v>6200</v>
      </c>
      <c r="H34" s="14"/>
    </row>
    <row r="35" s="1" customFormat="1" ht="132" customHeight="1" spans="1:8">
      <c r="A35" s="15">
        <f t="shared" si="0"/>
        <v>28</v>
      </c>
      <c r="B35" s="14" t="s">
        <v>250</v>
      </c>
      <c r="C35" s="14">
        <v>14182.856</v>
      </c>
      <c r="D35" s="14">
        <v>36180</v>
      </c>
      <c r="E35" s="14">
        <v>36180</v>
      </c>
      <c r="F35" s="14"/>
      <c r="G35" s="14">
        <v>50362.856</v>
      </c>
      <c r="H35" s="14" t="s">
        <v>251</v>
      </c>
    </row>
    <row r="36" s="1" customFormat="1" ht="40" customHeight="1" spans="1:8">
      <c r="A36" s="15">
        <f t="shared" si="0"/>
        <v>29</v>
      </c>
      <c r="B36" s="14" t="s">
        <v>252</v>
      </c>
      <c r="C36" s="14">
        <v>38.4</v>
      </c>
      <c r="D36" s="14">
        <v>9.6</v>
      </c>
      <c r="E36" s="14">
        <v>9.6</v>
      </c>
      <c r="F36" s="14"/>
      <c r="G36" s="14">
        <v>48</v>
      </c>
      <c r="H36" s="14" t="s">
        <v>253</v>
      </c>
    </row>
    <row r="37" s="1" customFormat="1" ht="40" customHeight="1" spans="1:8">
      <c r="A37" s="15">
        <f t="shared" si="0"/>
        <v>30</v>
      </c>
      <c r="B37" s="14" t="s">
        <v>254</v>
      </c>
      <c r="C37" s="14">
        <v>22300</v>
      </c>
      <c r="D37" s="14">
        <v>-20000</v>
      </c>
      <c r="E37" s="14"/>
      <c r="F37" s="14">
        <v>-20000</v>
      </c>
      <c r="G37" s="14">
        <v>2300</v>
      </c>
      <c r="H37" s="14"/>
    </row>
    <row r="38" s="1" customFormat="1" ht="40" customHeight="1" spans="1:8">
      <c r="A38" s="15">
        <f t="shared" si="0"/>
        <v>31</v>
      </c>
      <c r="B38" s="14" t="s">
        <v>255</v>
      </c>
      <c r="C38" s="14">
        <v>2400</v>
      </c>
      <c r="D38" s="14">
        <v>-800</v>
      </c>
      <c r="E38" s="14"/>
      <c r="F38" s="14">
        <v>-800</v>
      </c>
      <c r="G38" s="14">
        <v>1600</v>
      </c>
      <c r="H38" s="14"/>
    </row>
    <row r="39" s="1" customFormat="1" ht="40" customHeight="1" spans="1:8">
      <c r="A39" s="15">
        <f t="shared" si="0"/>
        <v>32</v>
      </c>
      <c r="B39" s="14" t="s">
        <v>256</v>
      </c>
      <c r="C39" s="14">
        <v>11757.645</v>
      </c>
      <c r="D39" s="14">
        <v>232.9</v>
      </c>
      <c r="E39" s="14">
        <v>232.9</v>
      </c>
      <c r="F39" s="14"/>
      <c r="G39" s="14">
        <v>11990.545</v>
      </c>
      <c r="H39" s="14"/>
    </row>
    <row r="40" s="1" customFormat="1" ht="40" customHeight="1" spans="1:8">
      <c r="A40" s="15">
        <f t="shared" si="0"/>
        <v>33</v>
      </c>
      <c r="B40" s="14" t="s">
        <v>257</v>
      </c>
      <c r="C40" s="14">
        <v>3268.925</v>
      </c>
      <c r="D40" s="14">
        <v>2206.075</v>
      </c>
      <c r="E40" s="14">
        <v>2206.075</v>
      </c>
      <c r="F40" s="14"/>
      <c r="G40" s="14">
        <v>5475</v>
      </c>
      <c r="H40" s="14"/>
    </row>
    <row r="41" s="1" customFormat="1" ht="40" customHeight="1" spans="1:8">
      <c r="A41" s="15">
        <f t="shared" si="0"/>
        <v>34</v>
      </c>
      <c r="B41" s="14" t="s">
        <v>258</v>
      </c>
      <c r="C41" s="14">
        <v>640</v>
      </c>
      <c r="D41" s="14">
        <v>-467.92</v>
      </c>
      <c r="E41" s="14"/>
      <c r="F41" s="14">
        <v>-467.92</v>
      </c>
      <c r="G41" s="14">
        <v>172.08</v>
      </c>
      <c r="H41" s="14" t="s">
        <v>259</v>
      </c>
    </row>
    <row r="42" s="1" customFormat="1" ht="40" customHeight="1" spans="1:8">
      <c r="A42" s="15">
        <f t="shared" si="0"/>
        <v>35</v>
      </c>
      <c r="B42" s="14" t="s">
        <v>260</v>
      </c>
      <c r="C42" s="14">
        <v>500</v>
      </c>
      <c r="D42" s="14">
        <v>-500</v>
      </c>
      <c r="E42" s="14"/>
      <c r="F42" s="14">
        <v>-500</v>
      </c>
      <c r="G42" s="14">
        <v>0</v>
      </c>
      <c r="H42" s="14"/>
    </row>
    <row r="43" s="1" customFormat="1" ht="40" customHeight="1" spans="1:8">
      <c r="A43" s="15">
        <f t="shared" si="0"/>
        <v>36</v>
      </c>
      <c r="B43" s="14" t="s">
        <v>261</v>
      </c>
      <c r="C43" s="14">
        <v>0</v>
      </c>
      <c r="D43" s="14">
        <v>220</v>
      </c>
      <c r="E43" s="14">
        <v>220</v>
      </c>
      <c r="F43" s="14"/>
      <c r="G43" s="14">
        <v>220</v>
      </c>
      <c r="H43" s="14"/>
    </row>
    <row r="44" s="1" customFormat="1" ht="40" customHeight="1" spans="1:8">
      <c r="A44" s="15">
        <f t="shared" si="0"/>
        <v>37</v>
      </c>
      <c r="B44" s="14" t="s">
        <v>262</v>
      </c>
      <c r="C44" s="14">
        <v>9088.87</v>
      </c>
      <c r="D44" s="14">
        <v>3224.7171</v>
      </c>
      <c r="E44" s="14">
        <v>3224.7171</v>
      </c>
      <c r="F44" s="14"/>
      <c r="G44" s="14">
        <v>12313.5871</v>
      </c>
      <c r="H44" s="14" t="s">
        <v>263</v>
      </c>
    </row>
    <row r="45" s="1" customFormat="1" ht="40" customHeight="1" spans="1:8">
      <c r="A45" s="15">
        <f t="shared" si="0"/>
        <v>38</v>
      </c>
      <c r="B45" s="14" t="s">
        <v>264</v>
      </c>
      <c r="C45" s="14">
        <v>0</v>
      </c>
      <c r="D45" s="14">
        <v>33220.22487</v>
      </c>
      <c r="E45" s="14">
        <v>33220.22487</v>
      </c>
      <c r="F45" s="14"/>
      <c r="G45" s="14">
        <v>33220.22487</v>
      </c>
      <c r="H45" s="14" t="s">
        <v>265</v>
      </c>
    </row>
    <row r="46" s="1" customFormat="1" ht="40" customHeight="1" spans="1:8">
      <c r="A46" s="15">
        <f t="shared" si="0"/>
        <v>39</v>
      </c>
      <c r="B46" s="14" t="s">
        <v>266</v>
      </c>
      <c r="C46" s="14">
        <v>500</v>
      </c>
      <c r="D46" s="14">
        <v>-500</v>
      </c>
      <c r="E46" s="14"/>
      <c r="F46" s="14">
        <v>-500</v>
      </c>
      <c r="G46" s="14">
        <v>0</v>
      </c>
      <c r="H46" s="14" t="s">
        <v>259</v>
      </c>
    </row>
    <row r="47" s="1" customFormat="1" ht="40" customHeight="1" spans="1:8">
      <c r="A47" s="15">
        <f t="shared" si="0"/>
        <v>40</v>
      </c>
      <c r="B47" s="14" t="s">
        <v>267</v>
      </c>
      <c r="C47" s="14">
        <v>30</v>
      </c>
      <c r="D47" s="14">
        <v>8</v>
      </c>
      <c r="E47" s="14">
        <v>8</v>
      </c>
      <c r="F47" s="14"/>
      <c r="G47" s="14">
        <v>38</v>
      </c>
      <c r="H47" s="14" t="s">
        <v>268</v>
      </c>
    </row>
    <row r="48" s="1" customFormat="1" ht="40" customHeight="1" spans="1:8">
      <c r="A48" s="15">
        <f t="shared" si="0"/>
        <v>41</v>
      </c>
      <c r="B48" s="14" t="s">
        <v>269</v>
      </c>
      <c r="C48" s="14">
        <v>384</v>
      </c>
      <c r="D48" s="14">
        <v>1</v>
      </c>
      <c r="E48" s="14">
        <v>1</v>
      </c>
      <c r="F48" s="14"/>
      <c r="G48" s="14">
        <v>385</v>
      </c>
      <c r="H48" s="14"/>
    </row>
    <row r="49" s="1" customFormat="1" ht="40" customHeight="1" spans="1:8">
      <c r="A49" s="15">
        <f t="shared" si="0"/>
        <v>42</v>
      </c>
      <c r="B49" s="26" t="s">
        <v>270</v>
      </c>
      <c r="C49" s="14">
        <v>10</v>
      </c>
      <c r="D49" s="14">
        <v>34</v>
      </c>
      <c r="E49" s="14">
        <v>34</v>
      </c>
      <c r="F49" s="14"/>
      <c r="G49" s="14">
        <v>44</v>
      </c>
      <c r="H49" s="14" t="s">
        <v>271</v>
      </c>
    </row>
    <row r="50" s="1" customFormat="1" ht="40" customHeight="1" spans="1:8">
      <c r="A50" s="15">
        <f t="shared" si="0"/>
        <v>43</v>
      </c>
      <c r="B50" s="16" t="s">
        <v>272</v>
      </c>
      <c r="C50" s="14">
        <v>49</v>
      </c>
      <c r="D50" s="14">
        <v>10</v>
      </c>
      <c r="E50" s="14">
        <v>10</v>
      </c>
      <c r="F50" s="14"/>
      <c r="G50" s="14">
        <v>59</v>
      </c>
      <c r="H50" s="14" t="s">
        <v>268</v>
      </c>
    </row>
    <row r="51" s="1" customFormat="1" ht="40" customHeight="1" spans="1:8">
      <c r="A51" s="15">
        <f t="shared" si="0"/>
        <v>44</v>
      </c>
      <c r="B51" s="14" t="s">
        <v>273</v>
      </c>
      <c r="C51" s="14">
        <v>6.4</v>
      </c>
      <c r="D51" s="14">
        <v>8.6</v>
      </c>
      <c r="E51" s="14">
        <v>8.6</v>
      </c>
      <c r="F51" s="14"/>
      <c r="G51" s="14">
        <v>15</v>
      </c>
      <c r="H51" s="14" t="s">
        <v>268</v>
      </c>
    </row>
    <row r="52" s="1" customFormat="1" ht="40" customHeight="1" spans="1:8">
      <c r="A52" s="15">
        <f t="shared" si="0"/>
        <v>45</v>
      </c>
      <c r="B52" s="14" t="s">
        <v>274</v>
      </c>
      <c r="C52" s="14">
        <v>92</v>
      </c>
      <c r="D52" s="14">
        <v>86.2</v>
      </c>
      <c r="E52" s="14">
        <v>86.2</v>
      </c>
      <c r="F52" s="14"/>
      <c r="G52" s="14">
        <v>178.2</v>
      </c>
      <c r="H52" s="14" t="s">
        <v>268</v>
      </c>
    </row>
  </sheetData>
  <autoFilter xmlns:etc="http://www.wps.cn/officeDocument/2017/etCustomData" ref="A6:XEV52" etc:filterBottomFollowUsedRange="0">
    <extLst/>
  </autoFilter>
  <mergeCells count="10">
    <mergeCell ref="A2:H2"/>
    <mergeCell ref="D4:F4"/>
    <mergeCell ref="A4:A6"/>
    <mergeCell ref="B4:B6"/>
    <mergeCell ref="C4:C6"/>
    <mergeCell ref="D5:D6"/>
    <mergeCell ref="E5:E6"/>
    <mergeCell ref="F5:F6"/>
    <mergeCell ref="G4:G6"/>
    <mergeCell ref="H4:H6"/>
  </mergeCells>
  <conditionalFormatting sqref="H47">
    <cfRule type="cellIs" dxfId="0" priority="9" operator="lessThan">
      <formula>0</formula>
    </cfRule>
  </conditionalFormatting>
  <conditionalFormatting sqref="D49:F49">
    <cfRule type="cellIs" dxfId="0" priority="13" operator="lessThan">
      <formula>0</formula>
    </cfRule>
  </conditionalFormatting>
  <conditionalFormatting sqref="H49">
    <cfRule type="cellIs" dxfId="0" priority="12" operator="lessThan">
      <formula>0</formula>
    </cfRule>
  </conditionalFormatting>
  <conditionalFormatting sqref="D50:F50">
    <cfRule type="cellIs" dxfId="0" priority="10" operator="lessThan">
      <formula>0</formula>
    </cfRule>
  </conditionalFormatting>
  <conditionalFormatting sqref="E51">
    <cfRule type="cellIs" dxfId="0" priority="4" operator="lessThan">
      <formula>0</formula>
    </cfRule>
  </conditionalFormatting>
  <conditionalFormatting sqref="E52">
    <cfRule type="cellIs" dxfId="0" priority="3" operator="lessThan">
      <formula>0</formula>
    </cfRule>
  </conditionalFormatting>
  <conditionalFormatting sqref="H12:H13">
    <cfRule type="cellIs" dxfId="0" priority="2" operator="lessThan">
      <formula>0</formula>
    </cfRule>
  </conditionalFormatting>
  <conditionalFormatting sqref="H50:H52">
    <cfRule type="cellIs" dxfId="0" priority="1" operator="lessThan">
      <formula>0</formula>
    </cfRule>
  </conditionalFormatting>
  <conditionalFormatting sqref="D1:G1 E3:G3 E5:F5 D3:D5 D8:F48 D53:G65376">
    <cfRule type="cellIs" dxfId="0" priority="16" operator="lessThan">
      <formula>0</formula>
    </cfRule>
  </conditionalFormatting>
  <conditionalFormatting sqref="H1 H48 H53:H65376 H14:H46 H8:H11 H4:H6">
    <cfRule type="cellIs" dxfId="0" priority="15" operator="lessThan">
      <formula>0</formula>
    </cfRule>
  </conditionalFormatting>
  <conditionalFormatting sqref="D51 F51">
    <cfRule type="cellIs" dxfId="0" priority="7" operator="lessThan">
      <formula>0</formula>
    </cfRule>
  </conditionalFormatting>
  <conditionalFormatting sqref="D52 F52">
    <cfRule type="cellIs" dxfId="0" priority="5" operator="lessThan">
      <formula>0</formula>
    </cfRule>
  </conditionalFormatting>
  <pageMargins left="0.554861111111111" right="0.554861111111111" top="0.802777777777778" bottom="0.802777777777778" header="0.5" footer="0.5"/>
  <pageSetup paperSize="9" fitToHeight="0" orientation="landscape" blackAndWhite="1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D15" sqref="D15"/>
    </sheetView>
  </sheetViews>
  <sheetFormatPr defaultColWidth="9" defaultRowHeight="13.5" outlineLevelCol="3"/>
  <cols>
    <col min="1" max="1" width="7.625" style="4" customWidth="1"/>
    <col min="2" max="2" width="33.875" style="5" customWidth="1"/>
    <col min="3" max="3" width="14.125" style="4" customWidth="1"/>
    <col min="4" max="4" width="41.375" style="4" customWidth="1"/>
    <col min="5" max="16384" width="9" style="1"/>
  </cols>
  <sheetData>
    <row r="1" s="1" customFormat="1" ht="21" customHeight="1" spans="1:4">
      <c r="A1" s="6" t="s">
        <v>275</v>
      </c>
      <c r="B1" s="5"/>
      <c r="C1" s="4"/>
      <c r="D1" s="4"/>
    </row>
    <row r="2" s="1" customFormat="1" ht="28" customHeight="1" spans="1:4">
      <c r="A2" s="7" t="s">
        <v>276</v>
      </c>
      <c r="B2" s="7"/>
      <c r="C2" s="7"/>
      <c r="D2" s="7"/>
    </row>
    <row r="3" s="1" customFormat="1" ht="18" customHeight="1" spans="1:4">
      <c r="A3" s="6"/>
      <c r="B3" s="5"/>
      <c r="C3" s="4"/>
      <c r="D3" s="9" t="s">
        <v>2</v>
      </c>
    </row>
    <row r="4" s="2" customFormat="1" ht="15" customHeight="1" spans="1:4">
      <c r="A4" s="10" t="s">
        <v>204</v>
      </c>
      <c r="B4" s="10" t="s">
        <v>205</v>
      </c>
      <c r="C4" s="11" t="s">
        <v>277</v>
      </c>
      <c r="D4" s="10" t="s">
        <v>208</v>
      </c>
    </row>
    <row r="5" s="2" customFormat="1" ht="15" customHeight="1" spans="1:4">
      <c r="A5" s="10"/>
      <c r="B5" s="10"/>
      <c r="C5" s="12"/>
      <c r="D5" s="10"/>
    </row>
    <row r="6" s="2" customFormat="1" ht="15" customHeight="1" spans="1:4">
      <c r="A6" s="10"/>
      <c r="B6" s="10"/>
      <c r="C6" s="13"/>
      <c r="D6" s="10"/>
    </row>
    <row r="7" s="2" customFormat="1" ht="28" customHeight="1" spans="1:4">
      <c r="A7" s="10"/>
      <c r="B7" s="14" t="s">
        <v>212</v>
      </c>
      <c r="C7" s="10">
        <v>3316.06</v>
      </c>
      <c r="D7" s="10"/>
    </row>
    <row r="8" s="1" customFormat="1" ht="28" customHeight="1" spans="1:4">
      <c r="A8" s="15">
        <f t="shared" ref="A8:A35" si="0">ROW()-7</f>
        <v>1</v>
      </c>
      <c r="B8" s="14" t="s">
        <v>278</v>
      </c>
      <c r="C8" s="14">
        <v>45.49</v>
      </c>
      <c r="D8" s="14" t="s">
        <v>279</v>
      </c>
    </row>
    <row r="9" s="1" customFormat="1" ht="28" customHeight="1" spans="1:4">
      <c r="A9" s="15">
        <f t="shared" si="0"/>
        <v>2</v>
      </c>
      <c r="B9" s="14" t="s">
        <v>280</v>
      </c>
      <c r="C9" s="14">
        <v>32</v>
      </c>
      <c r="D9" s="14" t="s">
        <v>281</v>
      </c>
    </row>
    <row r="10" s="1" customFormat="1" ht="28" customHeight="1" spans="1:4">
      <c r="A10" s="15">
        <f t="shared" si="0"/>
        <v>3</v>
      </c>
      <c r="B10" s="14" t="s">
        <v>282</v>
      </c>
      <c r="C10" s="14">
        <v>30</v>
      </c>
      <c r="D10" s="14" t="s">
        <v>283</v>
      </c>
    </row>
    <row r="11" s="1" customFormat="1" ht="28" customHeight="1" spans="1:4">
      <c r="A11" s="15">
        <f t="shared" si="0"/>
        <v>4</v>
      </c>
      <c r="B11" s="14" t="s">
        <v>284</v>
      </c>
      <c r="C11" s="14">
        <v>18.5772</v>
      </c>
      <c r="D11" s="14"/>
    </row>
    <row r="12" s="1" customFormat="1" ht="28" customHeight="1" spans="1:4">
      <c r="A12" s="15">
        <f t="shared" si="0"/>
        <v>5</v>
      </c>
      <c r="B12" s="14" t="s">
        <v>285</v>
      </c>
      <c r="C12" s="14">
        <v>109.86</v>
      </c>
      <c r="D12" s="14"/>
    </row>
    <row r="13" s="1" customFormat="1" ht="28" customHeight="1" spans="1:4">
      <c r="A13" s="15">
        <f t="shared" si="0"/>
        <v>6</v>
      </c>
      <c r="B13" s="14" t="s">
        <v>286</v>
      </c>
      <c r="C13" s="14">
        <v>20</v>
      </c>
      <c r="D13" s="14"/>
    </row>
    <row r="14" s="1" customFormat="1" ht="28" customHeight="1" spans="1:4">
      <c r="A14" s="15">
        <f t="shared" si="0"/>
        <v>7</v>
      </c>
      <c r="B14" s="14" t="s">
        <v>287</v>
      </c>
      <c r="C14" s="14">
        <v>25</v>
      </c>
      <c r="D14" s="14"/>
    </row>
    <row r="15" s="1" customFormat="1" ht="28" customHeight="1" spans="1:4">
      <c r="A15" s="15">
        <f t="shared" si="0"/>
        <v>8</v>
      </c>
      <c r="B15" s="16" t="s">
        <v>288</v>
      </c>
      <c r="C15" s="14">
        <v>40</v>
      </c>
      <c r="D15" s="14"/>
    </row>
    <row r="16" s="1" customFormat="1" ht="28" customHeight="1" spans="1:4">
      <c r="A16" s="15">
        <f t="shared" si="0"/>
        <v>9</v>
      </c>
      <c r="B16" s="14" t="s">
        <v>289</v>
      </c>
      <c r="C16" s="14">
        <v>7.04</v>
      </c>
      <c r="D16" s="14"/>
    </row>
    <row r="17" s="1" customFormat="1" ht="28" customHeight="1" spans="1:4">
      <c r="A17" s="15">
        <f t="shared" si="0"/>
        <v>10</v>
      </c>
      <c r="B17" s="14" t="s">
        <v>290</v>
      </c>
      <c r="C17" s="14">
        <v>20</v>
      </c>
      <c r="D17" s="14"/>
    </row>
    <row r="18" s="3" customFormat="1" ht="28" customHeight="1" spans="1:4">
      <c r="A18" s="15">
        <f t="shared" si="0"/>
        <v>11</v>
      </c>
      <c r="B18" s="14" t="s">
        <v>291</v>
      </c>
      <c r="C18" s="14">
        <v>28</v>
      </c>
      <c r="D18" s="14"/>
    </row>
    <row r="19" s="3" customFormat="1" ht="28" customHeight="1" spans="1:4">
      <c r="A19" s="15">
        <f t="shared" si="0"/>
        <v>12</v>
      </c>
      <c r="B19" s="14" t="s">
        <v>292</v>
      </c>
      <c r="C19" s="14">
        <v>35.78</v>
      </c>
      <c r="D19" s="14" t="s">
        <v>293</v>
      </c>
    </row>
    <row r="20" s="3" customFormat="1" ht="28" customHeight="1" spans="1:4">
      <c r="A20" s="15">
        <f t="shared" si="0"/>
        <v>13</v>
      </c>
      <c r="B20" s="14" t="s">
        <v>294</v>
      </c>
      <c r="C20" s="14">
        <v>200</v>
      </c>
      <c r="D20" s="14" t="s">
        <v>295</v>
      </c>
    </row>
    <row r="21" ht="28" customHeight="1" spans="1:4">
      <c r="A21" s="15">
        <f t="shared" si="0"/>
        <v>14</v>
      </c>
      <c r="B21" s="14" t="s">
        <v>296</v>
      </c>
      <c r="C21" s="14">
        <v>50</v>
      </c>
      <c r="D21" s="14" t="s">
        <v>297</v>
      </c>
    </row>
    <row r="22" ht="28" customHeight="1" spans="1:4">
      <c r="A22" s="15">
        <f t="shared" si="0"/>
        <v>15</v>
      </c>
      <c r="B22" s="14" t="s">
        <v>298</v>
      </c>
      <c r="C22" s="14">
        <v>30</v>
      </c>
      <c r="D22" s="14" t="s">
        <v>299</v>
      </c>
    </row>
    <row r="23" ht="28" customHeight="1" spans="1:4">
      <c r="A23" s="15">
        <f t="shared" si="0"/>
        <v>16</v>
      </c>
      <c r="B23" s="14" t="s">
        <v>300</v>
      </c>
      <c r="C23" s="14"/>
      <c r="D23" s="14" t="s">
        <v>301</v>
      </c>
    </row>
    <row r="24" ht="28" customHeight="1" spans="1:4">
      <c r="A24" s="15">
        <f t="shared" si="0"/>
        <v>17</v>
      </c>
      <c r="B24" s="14" t="s">
        <v>302</v>
      </c>
      <c r="C24" s="14"/>
      <c r="D24" s="14" t="s">
        <v>303</v>
      </c>
    </row>
    <row r="25" ht="28" customHeight="1" spans="1:4">
      <c r="A25" s="15">
        <f t="shared" si="0"/>
        <v>18</v>
      </c>
      <c r="B25" s="14" t="s">
        <v>304</v>
      </c>
      <c r="C25" s="14">
        <v>1500</v>
      </c>
      <c r="D25" s="14" t="s">
        <v>305</v>
      </c>
    </row>
    <row r="26" ht="28" customHeight="1" spans="1:4">
      <c r="A26" s="15">
        <f t="shared" si="0"/>
        <v>19</v>
      </c>
      <c r="B26" s="14" t="s">
        <v>306</v>
      </c>
      <c r="C26" s="14">
        <v>8.3128</v>
      </c>
      <c r="D26" s="14" t="s">
        <v>307</v>
      </c>
    </row>
    <row r="27" ht="28" customHeight="1" spans="1:4">
      <c r="A27" s="15">
        <f t="shared" si="0"/>
        <v>20</v>
      </c>
      <c r="B27" s="14" t="s">
        <v>308</v>
      </c>
      <c r="C27" s="14">
        <v>20</v>
      </c>
      <c r="D27" s="14" t="s">
        <v>283</v>
      </c>
    </row>
    <row r="28" ht="28" customHeight="1" spans="1:4">
      <c r="A28" s="15">
        <f t="shared" si="0"/>
        <v>21</v>
      </c>
      <c r="B28" s="14" t="s">
        <v>309</v>
      </c>
      <c r="C28" s="14">
        <v>30</v>
      </c>
      <c r="D28" s="14" t="s">
        <v>283</v>
      </c>
    </row>
    <row r="29" ht="28" customHeight="1" spans="1:4">
      <c r="A29" s="15">
        <f t="shared" si="0"/>
        <v>22</v>
      </c>
      <c r="B29" s="14" t="s">
        <v>310</v>
      </c>
      <c r="C29" s="14">
        <v>200</v>
      </c>
      <c r="D29" s="14" t="s">
        <v>311</v>
      </c>
    </row>
    <row r="30" ht="28" customHeight="1" spans="1:4">
      <c r="A30" s="15">
        <f t="shared" si="0"/>
        <v>23</v>
      </c>
      <c r="B30" s="14" t="s">
        <v>312</v>
      </c>
      <c r="C30" s="14"/>
      <c r="D30" s="14" t="s">
        <v>313</v>
      </c>
    </row>
    <row r="31" ht="28" customHeight="1" spans="1:4">
      <c r="A31" s="15">
        <f t="shared" si="0"/>
        <v>24</v>
      </c>
      <c r="B31" s="14" t="s">
        <v>314</v>
      </c>
      <c r="C31" s="14">
        <v>50</v>
      </c>
      <c r="D31" s="14" t="s">
        <v>315</v>
      </c>
    </row>
    <row r="32" ht="28" customHeight="1" spans="1:4">
      <c r="A32" s="15">
        <f t="shared" si="0"/>
        <v>25</v>
      </c>
      <c r="B32" s="14" t="s">
        <v>316</v>
      </c>
      <c r="C32" s="14">
        <v>300</v>
      </c>
      <c r="D32" s="14" t="s">
        <v>315</v>
      </c>
    </row>
    <row r="33" ht="28" customHeight="1" spans="1:4">
      <c r="A33" s="15">
        <f t="shared" si="0"/>
        <v>26</v>
      </c>
      <c r="B33" s="14" t="s">
        <v>317</v>
      </c>
      <c r="C33" s="14">
        <v>150</v>
      </c>
      <c r="D33" s="14" t="s">
        <v>315</v>
      </c>
    </row>
    <row r="34" ht="28" customHeight="1" spans="1:4">
      <c r="A34" s="15">
        <f t="shared" si="0"/>
        <v>27</v>
      </c>
      <c r="B34" s="14" t="s">
        <v>318</v>
      </c>
      <c r="C34" s="14">
        <v>300</v>
      </c>
      <c r="D34" s="14" t="s">
        <v>315</v>
      </c>
    </row>
    <row r="35" ht="28" customHeight="1" spans="1:4">
      <c r="A35" s="15">
        <f t="shared" si="0"/>
        <v>28</v>
      </c>
      <c r="B35" s="14" t="s">
        <v>319</v>
      </c>
      <c r="C35" s="14">
        <v>66</v>
      </c>
      <c r="D35" s="14" t="s">
        <v>320</v>
      </c>
    </row>
    <row r="36" ht="28" customHeight="1" spans="1:4">
      <c r="A36" s="18" t="s">
        <v>321</v>
      </c>
      <c r="B36" s="18"/>
      <c r="C36" s="18"/>
      <c r="D36" s="18"/>
    </row>
    <row r="39" ht="16.5" spans="1:4">
      <c r="D39" s="17"/>
    </row>
    <row r="40" ht="16.5" spans="1:4">
      <c r="D40" s="17"/>
    </row>
  </sheetData>
  <autoFilter xmlns:etc="http://www.wps.cn/officeDocument/2017/etCustomData" ref="A6:XEQ36" etc:filterBottomFollowUsedRange="0">
    <extLst/>
  </autoFilter>
  <mergeCells count="6">
    <mergeCell ref="A2:D2"/>
    <mergeCell ref="A36:D36"/>
    <mergeCell ref="A4:A6"/>
    <mergeCell ref="B4:B6"/>
    <mergeCell ref="C4:C6"/>
    <mergeCell ref="D4:D6"/>
  </mergeCells>
  <conditionalFormatting sqref="C8">
    <cfRule type="cellIs" dxfId="0" priority="82" operator="lessThan">
      <formula>0</formula>
    </cfRule>
  </conditionalFormatting>
  <conditionalFormatting sqref="D8">
    <cfRule type="cellIs" dxfId="0" priority="76" operator="lessThan">
      <formula>0</formula>
    </cfRule>
  </conditionalFormatting>
  <conditionalFormatting sqref="C9">
    <cfRule type="cellIs" dxfId="0" priority="81" operator="lessThan">
      <formula>0</formula>
    </cfRule>
  </conditionalFormatting>
  <conditionalFormatting sqref="D9">
    <cfRule type="cellIs" dxfId="0" priority="75" operator="lessThan">
      <formula>0</formula>
    </cfRule>
  </conditionalFormatting>
  <conditionalFormatting sqref="C10">
    <cfRule type="cellIs" dxfId="0" priority="80" operator="lessThan">
      <formula>0</formula>
    </cfRule>
  </conditionalFormatting>
  <conditionalFormatting sqref="D10">
    <cfRule type="cellIs" dxfId="0" priority="74" operator="lessThan">
      <formula>0</formula>
    </cfRule>
  </conditionalFormatting>
  <conditionalFormatting sqref="C11">
    <cfRule type="cellIs" dxfId="0" priority="79" operator="lessThan">
      <formula>0</formula>
    </cfRule>
  </conditionalFormatting>
  <conditionalFormatting sqref="D11">
    <cfRule type="cellIs" dxfId="0" priority="72" operator="lessThan">
      <formula>0</formula>
    </cfRule>
  </conditionalFormatting>
  <conditionalFormatting sqref="C12">
    <cfRule type="cellIs" dxfId="0" priority="78" operator="lessThan">
      <formula>0</formula>
    </cfRule>
  </conditionalFormatting>
  <conditionalFormatting sqref="D12">
    <cfRule type="cellIs" dxfId="0" priority="71" operator="lessThan">
      <formula>0</formula>
    </cfRule>
  </conditionalFormatting>
  <conditionalFormatting sqref="C13">
    <cfRule type="cellIs" dxfId="0" priority="77" operator="lessThan">
      <formula>0</formula>
    </cfRule>
  </conditionalFormatting>
  <conditionalFormatting sqref="C14">
    <cfRule type="cellIs" dxfId="0" priority="69" operator="lessThan">
      <formula>0</formula>
    </cfRule>
  </conditionalFormatting>
  <conditionalFormatting sqref="C15">
    <cfRule type="cellIs" dxfId="0" priority="64" operator="lessThan">
      <formula>0</formula>
    </cfRule>
  </conditionalFormatting>
  <conditionalFormatting sqref="C16">
    <cfRule type="cellIs" dxfId="0" priority="63" operator="lessThan">
      <formula>0</formula>
    </cfRule>
  </conditionalFormatting>
  <conditionalFormatting sqref="D20">
    <cfRule type="cellIs" dxfId="0" priority="60" operator="lessThan">
      <formula>0</formula>
    </cfRule>
  </conditionalFormatting>
  <conditionalFormatting sqref="C21">
    <cfRule type="cellIs" dxfId="0" priority="54" operator="lessThan">
      <formula>0</formula>
    </cfRule>
  </conditionalFormatting>
  <conditionalFormatting sqref="D21">
    <cfRule type="cellIs" dxfId="0" priority="55" operator="lessThan">
      <formula>0</formula>
    </cfRule>
  </conditionalFormatting>
  <conditionalFormatting sqref="C22">
    <cfRule type="cellIs" dxfId="0" priority="49" operator="lessThan">
      <formula>0</formula>
    </cfRule>
  </conditionalFormatting>
  <conditionalFormatting sqref="D22">
    <cfRule type="cellIs" dxfId="0" priority="50" operator="lessThan">
      <formula>0</formula>
    </cfRule>
  </conditionalFormatting>
  <conditionalFormatting sqref="C23">
    <cfRule type="cellIs" dxfId="0" priority="44" operator="lessThan">
      <formula>0</formula>
    </cfRule>
  </conditionalFormatting>
  <conditionalFormatting sqref="D23">
    <cfRule type="cellIs" dxfId="0" priority="45" operator="lessThan">
      <formula>0</formula>
    </cfRule>
  </conditionalFormatting>
  <conditionalFormatting sqref="C24">
    <cfRule type="cellIs" dxfId="0" priority="39" operator="lessThan">
      <formula>0</formula>
    </cfRule>
  </conditionalFormatting>
  <conditionalFormatting sqref="D24">
    <cfRule type="cellIs" dxfId="0" priority="40" operator="lessThan">
      <formula>0</formula>
    </cfRule>
  </conditionalFormatting>
  <conditionalFormatting sqref="C25">
    <cfRule type="cellIs" dxfId="0" priority="34" operator="lessThan">
      <formula>0</formula>
    </cfRule>
  </conditionalFormatting>
  <conditionalFormatting sqref="D25">
    <cfRule type="cellIs" dxfId="0" priority="35" operator="lessThan">
      <formula>0</formula>
    </cfRule>
  </conditionalFormatting>
  <conditionalFormatting sqref="C26">
    <cfRule type="cellIs" dxfId="0" priority="29" operator="lessThan">
      <formula>0</formula>
    </cfRule>
  </conditionalFormatting>
  <conditionalFormatting sqref="D26">
    <cfRule type="cellIs" dxfId="0" priority="30" operator="lessThan">
      <formula>0</formula>
    </cfRule>
  </conditionalFormatting>
  <conditionalFormatting sqref="C27">
    <cfRule type="cellIs" dxfId="0" priority="24" operator="lessThan">
      <formula>0</formula>
    </cfRule>
  </conditionalFormatting>
  <conditionalFormatting sqref="D27">
    <cfRule type="cellIs" dxfId="0" priority="25" operator="lessThan">
      <formula>0</formula>
    </cfRule>
  </conditionalFormatting>
  <conditionalFormatting sqref="D28">
    <cfRule type="cellIs" dxfId="0" priority="20" operator="lessThan">
      <formula>0</formula>
    </cfRule>
  </conditionalFormatting>
  <conditionalFormatting sqref="C34">
    <cfRule type="cellIs" dxfId="0" priority="14" operator="lessThan">
      <formula>0</formula>
    </cfRule>
  </conditionalFormatting>
  <conditionalFormatting sqref="C35">
    <cfRule type="cellIs" dxfId="0" priority="3" operator="lessThan">
      <formula>0</formula>
    </cfRule>
  </conditionalFormatting>
  <conditionalFormatting sqref="D35">
    <cfRule type="cellIs" dxfId="0" priority="1" operator="lessThan">
      <formula>0</formula>
    </cfRule>
  </conditionalFormatting>
  <conditionalFormatting sqref="C17:C20">
    <cfRule type="cellIs" dxfId="0" priority="59" operator="lessThan">
      <formula>0</formula>
    </cfRule>
  </conditionalFormatting>
  <conditionalFormatting sqref="C29:C30">
    <cfRule type="cellIs" dxfId="0" priority="8" operator="lessThan">
      <formula>0</formula>
    </cfRule>
  </conditionalFormatting>
  <conditionalFormatting sqref="D13:D19">
    <cfRule type="cellIs" dxfId="0" priority="12" operator="lessThan">
      <formula>0</formula>
    </cfRule>
  </conditionalFormatting>
  <conditionalFormatting sqref="D29:D30">
    <cfRule type="cellIs" dxfId="0" priority="9" operator="lessThan">
      <formula>0</formula>
    </cfRule>
  </conditionalFormatting>
  <conditionalFormatting sqref="D31:D34">
    <cfRule type="cellIs" dxfId="0" priority="6" operator="lessThan">
      <formula>0</formula>
    </cfRule>
  </conditionalFormatting>
  <conditionalFormatting sqref="C37:C65349 C1 C3:C4">
    <cfRule type="cellIs" dxfId="0" priority="90" operator="lessThan">
      <formula>0</formula>
    </cfRule>
  </conditionalFormatting>
  <conditionalFormatting sqref="D1 D4:D7 D37:D65349">
    <cfRule type="cellIs" dxfId="0" priority="89" operator="lessThan">
      <formula>0</formula>
    </cfRule>
  </conditionalFormatting>
  <conditionalFormatting sqref="C28 C31:C33">
    <cfRule type="cellIs" dxfId="0" priority="19" operator="lessThan">
      <formula>0</formula>
    </cfRule>
  </conditionalFormatting>
  <pageMargins left="0.751388888888889" right="0.751388888888889" top="0.802777777777778" bottom="0.802777777777778" header="0.5" footer="0.5"/>
  <pageSetup paperSize="9" scale="90" fitToHeight="0" orientation="portrait" blackAndWhite="1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workbookViewId="0">
      <selection activeCell="D8" sqref="D8"/>
    </sheetView>
  </sheetViews>
  <sheetFormatPr defaultColWidth="9" defaultRowHeight="13.5" outlineLevelCol="3"/>
  <cols>
    <col min="1" max="1" width="7.625" style="4" customWidth="1"/>
    <col min="2" max="2" width="33.875" style="5" customWidth="1"/>
    <col min="3" max="3" width="14.125" style="4" customWidth="1"/>
    <col min="4" max="4" width="41.375" style="4" customWidth="1"/>
    <col min="5" max="16384" width="9" style="1"/>
  </cols>
  <sheetData>
    <row r="1" s="1" customFormat="1" ht="54" customHeight="1" spans="1:4">
      <c r="A1" s="6"/>
      <c r="B1" s="5"/>
      <c r="C1" s="4"/>
      <c r="D1" s="4"/>
    </row>
    <row r="2" s="1" customFormat="1" ht="28" customHeight="1" spans="1:4">
      <c r="A2" s="7" t="s">
        <v>322</v>
      </c>
      <c r="B2" s="7"/>
      <c r="C2" s="7"/>
      <c r="D2" s="7"/>
    </row>
    <row r="3" s="1" customFormat="1" ht="28" customHeight="1" spans="1:4">
      <c r="A3" s="6"/>
      <c r="B3" s="5"/>
      <c r="C3" s="8">
        <v>45968</v>
      </c>
      <c r="D3" s="9" t="s">
        <v>2</v>
      </c>
    </row>
    <row r="4" s="2" customFormat="1" ht="15" customHeight="1" spans="1:4">
      <c r="A4" s="10" t="s">
        <v>204</v>
      </c>
      <c r="B4" s="10" t="s">
        <v>205</v>
      </c>
      <c r="C4" s="11" t="s">
        <v>323</v>
      </c>
      <c r="D4" s="10" t="s">
        <v>208</v>
      </c>
    </row>
    <row r="5" s="2" customFormat="1" ht="15" customHeight="1" spans="1:4">
      <c r="A5" s="10"/>
      <c r="B5" s="10"/>
      <c r="C5" s="12"/>
      <c r="D5" s="10"/>
    </row>
    <row r="6" s="2" customFormat="1" ht="15" customHeight="1" spans="1:4">
      <c r="A6" s="10"/>
      <c r="B6" s="10"/>
      <c r="C6" s="13"/>
      <c r="D6" s="10"/>
    </row>
    <row r="7" s="2" customFormat="1" ht="32" customHeight="1" spans="1:4">
      <c r="A7" s="10"/>
      <c r="B7" s="14" t="s">
        <v>212</v>
      </c>
      <c r="C7" s="10">
        <f>SUM(C8:C13)</f>
        <v>281.64</v>
      </c>
      <c r="D7" s="10"/>
    </row>
    <row r="8" s="1" customFormat="1" ht="32" customHeight="1" spans="1:4">
      <c r="A8" s="15">
        <f t="shared" ref="A8:A13" si="0">ROW()-7</f>
        <v>1</v>
      </c>
      <c r="B8" s="14" t="s">
        <v>280</v>
      </c>
      <c r="C8" s="14">
        <v>32</v>
      </c>
      <c r="D8" s="14"/>
    </row>
    <row r="9" s="1" customFormat="1" ht="32" customHeight="1" spans="1:4">
      <c r="A9" s="15">
        <f t="shared" si="0"/>
        <v>2</v>
      </c>
      <c r="B9" s="14" t="s">
        <v>285</v>
      </c>
      <c r="C9" s="14">
        <v>109.86</v>
      </c>
      <c r="D9" s="14"/>
    </row>
    <row r="10" s="1" customFormat="1" ht="32" customHeight="1" spans="1:4">
      <c r="A10" s="15">
        <f t="shared" si="0"/>
        <v>3</v>
      </c>
      <c r="B10" s="16" t="s">
        <v>288</v>
      </c>
      <c r="C10" s="14">
        <v>40</v>
      </c>
      <c r="D10" s="14" t="s">
        <v>324</v>
      </c>
    </row>
    <row r="11" s="3" customFormat="1" ht="32" customHeight="1" spans="1:4">
      <c r="A11" s="15">
        <f t="shared" si="0"/>
        <v>4</v>
      </c>
      <c r="B11" s="14" t="s">
        <v>292</v>
      </c>
      <c r="C11" s="14">
        <v>35.78</v>
      </c>
      <c r="D11" s="14" t="s">
        <v>293</v>
      </c>
    </row>
    <row r="12" s="1" customFormat="1" ht="32" customHeight="1" spans="1:4">
      <c r="A12" s="15">
        <f t="shared" si="0"/>
        <v>5</v>
      </c>
      <c r="B12" s="14" t="s">
        <v>298</v>
      </c>
      <c r="C12" s="14">
        <v>30</v>
      </c>
      <c r="D12" s="14" t="s">
        <v>325</v>
      </c>
    </row>
    <row r="13" s="1" customFormat="1" ht="32" customHeight="1" spans="1:4">
      <c r="A13" s="15">
        <f t="shared" si="0"/>
        <v>6</v>
      </c>
      <c r="B13" s="14" t="s">
        <v>270</v>
      </c>
      <c r="C13" s="14">
        <v>34</v>
      </c>
      <c r="D13" s="14" t="s">
        <v>326</v>
      </c>
    </row>
    <row r="16" s="1" customFormat="1" ht="16.5" spans="1:4">
      <c r="A16" s="4"/>
      <c r="B16" s="5"/>
      <c r="C16" s="4"/>
      <c r="D16" s="17"/>
    </row>
    <row r="17" s="1" customFormat="1" ht="16.5" spans="1:4">
      <c r="A17" s="4"/>
      <c r="B17" s="5"/>
      <c r="C17" s="4"/>
      <c r="D17" s="17"/>
    </row>
  </sheetData>
  <mergeCells count="5">
    <mergeCell ref="A2:D2"/>
    <mergeCell ref="A4:A6"/>
    <mergeCell ref="B4:B6"/>
    <mergeCell ref="C4:C6"/>
    <mergeCell ref="D4:D6"/>
  </mergeCells>
  <conditionalFormatting sqref="C8">
    <cfRule type="cellIs" dxfId="0" priority="40" operator="lessThan">
      <formula>0</formula>
    </cfRule>
  </conditionalFormatting>
  <conditionalFormatting sqref="D8">
    <cfRule type="cellIs" dxfId="0" priority="34" operator="lessThan">
      <formula>0</formula>
    </cfRule>
  </conditionalFormatting>
  <conditionalFormatting sqref="C9">
    <cfRule type="cellIs" dxfId="0" priority="37" operator="lessThan">
      <formula>0</formula>
    </cfRule>
  </conditionalFormatting>
  <conditionalFormatting sqref="D9">
    <cfRule type="cellIs" dxfId="0" priority="31" operator="lessThan">
      <formula>0</formula>
    </cfRule>
  </conditionalFormatting>
  <conditionalFormatting sqref="C10">
    <cfRule type="cellIs" dxfId="0" priority="29" operator="lessThan">
      <formula>0</formula>
    </cfRule>
  </conditionalFormatting>
  <conditionalFormatting sqref="C11">
    <cfRule type="cellIs" dxfId="0" priority="26" operator="lessThan">
      <formula>0</formula>
    </cfRule>
  </conditionalFormatting>
  <conditionalFormatting sqref="C12">
    <cfRule type="cellIs" dxfId="0" priority="22" operator="lessThan">
      <formula>0</formula>
    </cfRule>
  </conditionalFormatting>
  <conditionalFormatting sqref="D12">
    <cfRule type="cellIs" dxfId="0" priority="23" operator="lessThan">
      <formula>0</formula>
    </cfRule>
  </conditionalFormatting>
  <conditionalFormatting sqref="C13">
    <cfRule type="cellIs" dxfId="0" priority="1" operator="lessThan">
      <formula>0</formula>
    </cfRule>
  </conditionalFormatting>
  <conditionalFormatting sqref="D13">
    <cfRule type="cellIs" dxfId="0" priority="2" operator="lessThan">
      <formula>0</formula>
    </cfRule>
  </conditionalFormatting>
  <conditionalFormatting sqref="D10:D11">
    <cfRule type="cellIs" dxfId="0" priority="8" operator="lessThan">
      <formula>0</formula>
    </cfRule>
  </conditionalFormatting>
  <conditionalFormatting sqref="C3:C4 C1 C14:C65326">
    <cfRule type="cellIs" dxfId="0" priority="43" operator="lessThan">
      <formula>0</formula>
    </cfRule>
  </conditionalFormatting>
  <conditionalFormatting sqref="D1 D4:D7 D14:D65326">
    <cfRule type="cellIs" dxfId="0" priority="42" operator="lessThan">
      <formula>0</formula>
    </cfRule>
  </conditionalFormatting>
  <pageMargins left="0.751388888888889" right="0.751388888888889" top="1" bottom="1" header="0.5" footer="0.5"/>
  <pageSetup paperSize="9" scale="9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  <rangeList sheetStid="2" master="" otherUserPermission="visible"/>
  <rangeList sheetStid="5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表1一般公共预算</vt:lpstr>
      <vt:lpstr>表2政府性基金预算</vt:lpstr>
      <vt:lpstr>表3社保基金预算</vt:lpstr>
      <vt:lpstr>表4</vt:lpstr>
      <vt:lpstr>表5</vt:lpstr>
      <vt:lpstr>移交预算评审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WPS_1640221884</cp:lastModifiedBy>
  <dcterms:created xsi:type="dcterms:W3CDTF">2024-10-10T00:47:00Z</dcterms:created>
  <dcterms:modified xsi:type="dcterms:W3CDTF">2025-12-01T07:16:03Z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35F16428610849C0BE60E295A629280D_11</vt:lpwstr>
  </property>
  <property fmtid="{D5CDD505-2E9C-101B-9397-08002B2CF9AE}" pid="3" name="KSOProductBuildVer">
    <vt:lpwstr>2052-12.1.0.23542</vt:lpwstr>
  </property>
</Properties>
</file>