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" sheetId="1" r:id="rId1"/>
    <sheet name="政府性基金预算" sheetId="2" r:id="rId2"/>
    <sheet name="社保基金预算" sheetId="5" r:id="rId3"/>
  </sheets>
  <definedNames>
    <definedName name="_xlnm.Print_Area" localSheetId="1">政府性基金预算!$A$1:$H$53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<sst xmlns="http://schemas.openxmlformats.org/spreadsheetml/2006/main" count="215" uniqueCount="196">
  <si>
    <t>附件1</t>
  </si>
  <si>
    <t>沅江市2024年一般公共预算调整表</t>
  </si>
  <si>
    <t>单位：万元</t>
  </si>
  <si>
    <t>收  入  项  目</t>
  </si>
  <si>
    <t>2024年预算数</t>
  </si>
  <si>
    <t>调整变动数</t>
  </si>
  <si>
    <t>2024调整后预算数</t>
  </si>
  <si>
    <t>支  出  项  目</t>
  </si>
  <si>
    <t>1.税收收入</t>
  </si>
  <si>
    <t>一、一般公共服务</t>
  </si>
  <si>
    <t xml:space="preserve">    增值税</t>
  </si>
  <si>
    <t>二、国防</t>
  </si>
  <si>
    <t xml:space="preserve">    营业税</t>
  </si>
  <si>
    <t>三、公共安全</t>
  </si>
  <si>
    <t xml:space="preserve">    企业所得税</t>
  </si>
  <si>
    <t>四、教育</t>
  </si>
  <si>
    <t xml:space="preserve">    个人所得税</t>
  </si>
  <si>
    <t>五、科学技术</t>
  </si>
  <si>
    <t xml:space="preserve">    资源税</t>
  </si>
  <si>
    <t>六、文化旅游体育与传媒</t>
  </si>
  <si>
    <t xml:space="preserve">    城市维护建设税</t>
  </si>
  <si>
    <t>七、社会保障和就业</t>
  </si>
  <si>
    <t xml:space="preserve">    房产税</t>
  </si>
  <si>
    <t>八、卫生健康</t>
  </si>
  <si>
    <t xml:space="preserve">    印花税</t>
  </si>
  <si>
    <t>九、节能环保</t>
  </si>
  <si>
    <t xml:space="preserve">    城镇土地使用税</t>
  </si>
  <si>
    <t>十、城乡社区</t>
  </si>
  <si>
    <t xml:space="preserve">    土地增值税</t>
  </si>
  <si>
    <t>十一、农林水</t>
  </si>
  <si>
    <t xml:space="preserve">    车船税</t>
  </si>
  <si>
    <t>十二、交通运输</t>
  </si>
  <si>
    <t xml:space="preserve">    耕地占用税</t>
  </si>
  <si>
    <t>十三、资源勘探信息</t>
  </si>
  <si>
    <t xml:space="preserve">    契税</t>
  </si>
  <si>
    <t>十四、商业服务业</t>
  </si>
  <si>
    <t xml:space="preserve">    环境保护税</t>
  </si>
  <si>
    <t>十五、金融支出</t>
  </si>
  <si>
    <t xml:space="preserve">    其他税收收入</t>
  </si>
  <si>
    <t>十六、自然资源海洋气象</t>
  </si>
  <si>
    <t>2.非税收入</t>
  </si>
  <si>
    <t>十七、住房保障</t>
  </si>
  <si>
    <t xml:space="preserve">    专项收入</t>
  </si>
  <si>
    <t>十八、粮油物资储备</t>
  </si>
  <si>
    <t xml:space="preserve">    行政事业性收费收入</t>
  </si>
  <si>
    <t>十九、灾害防治及应急管理</t>
  </si>
  <si>
    <t xml:space="preserve">    罚没收入</t>
  </si>
  <si>
    <t>二十、其他支出</t>
  </si>
  <si>
    <t xml:space="preserve">    国有资本经营收入</t>
  </si>
  <si>
    <t>二十一、债务付息支出</t>
  </si>
  <si>
    <t xml:space="preserve">    国有资源（资产）有偿使用收入</t>
  </si>
  <si>
    <t xml:space="preserve">    其他收入</t>
  </si>
  <si>
    <t>公共预算收入</t>
  </si>
  <si>
    <t>公共预算支出</t>
  </si>
  <si>
    <t xml:space="preserve">  返还性收入</t>
  </si>
  <si>
    <t xml:space="preserve">  一般性转移支付收入</t>
  </si>
  <si>
    <t xml:space="preserve">  专项转移支付收入</t>
  </si>
  <si>
    <t xml:space="preserve"> 上解支出</t>
  </si>
  <si>
    <t xml:space="preserve">  调入预算稳定调节基金</t>
  </si>
  <si>
    <t xml:space="preserve"> 补助市县支出</t>
  </si>
  <si>
    <t xml:space="preserve">  上年结余收入</t>
  </si>
  <si>
    <t xml:space="preserve"> 地方政府债券还本支出</t>
  </si>
  <si>
    <t xml:space="preserve">  调入资金</t>
  </si>
  <si>
    <t xml:space="preserve">  转贷地方政府债券收入</t>
  </si>
  <si>
    <t xml:space="preserve"> 年终滚存结余</t>
  </si>
  <si>
    <t xml:space="preserve">  其中：1、新增债券</t>
  </si>
  <si>
    <t xml:space="preserve"> 减：结转下年支出</t>
  </si>
  <si>
    <t xml:space="preserve">        2、再融资债券</t>
  </si>
  <si>
    <t>预算总收入</t>
  </si>
  <si>
    <t>预算总支出</t>
  </si>
  <si>
    <t>附件2</t>
  </si>
  <si>
    <t>2024年政府性基金预算调整表</t>
  </si>
  <si>
    <t>收                              入</t>
  </si>
  <si>
    <t>支                           出</t>
  </si>
  <si>
    <t>项        目</t>
  </si>
  <si>
    <t>预算数</t>
  </si>
  <si>
    <t>调整后预算数</t>
  </si>
  <si>
    <t>一、农网还贷资金收入</t>
  </si>
  <si>
    <t>一、文化体育与传媒支出</t>
  </si>
  <si>
    <t>二、海南省高等级公路车辆通行附加费收入</t>
  </si>
  <si>
    <t>二、社会保障和就业支出</t>
  </si>
  <si>
    <t>三、港口建设费收入</t>
  </si>
  <si>
    <t>三、节能环保支出</t>
  </si>
  <si>
    <t>四、散装水泥专项资金收入</t>
  </si>
  <si>
    <t>四、城乡社区支出</t>
  </si>
  <si>
    <t>五、新型墙体材料专项基金收入</t>
  </si>
  <si>
    <t xml:space="preserve">    国有土地使用权出让收入安排的支出</t>
  </si>
  <si>
    <t>六、旅游发展基金收入</t>
  </si>
  <si>
    <t xml:space="preserve">      征地和拆迁补偿支出</t>
  </si>
  <si>
    <t>七、新菜地开发建设基金收入</t>
  </si>
  <si>
    <t xml:space="preserve">      土地开发支出</t>
  </si>
  <si>
    <t>八、新增建设用地土地有偿使用费收入</t>
  </si>
  <si>
    <t xml:space="preserve">      城市建设支出</t>
  </si>
  <si>
    <t>九、南水北调工程建设基金收入</t>
  </si>
  <si>
    <t xml:space="preserve">      农村基础设施建设支出</t>
  </si>
  <si>
    <t>十、城市公用事业附加收入</t>
  </si>
  <si>
    <t xml:space="preserve">      补助被征地农民支出</t>
  </si>
  <si>
    <t>十一、国有土地收益基金收入</t>
  </si>
  <si>
    <t xml:space="preserve">      土地出让业务支出</t>
  </si>
  <si>
    <t>十二、农业土地开发资金收入</t>
  </si>
  <si>
    <t xml:space="preserve">      廉租住房支出</t>
  </si>
  <si>
    <t>十三、国有土地使用权出让收入</t>
  </si>
  <si>
    <t xml:space="preserve">      支付破产或改制企业职工安置费</t>
  </si>
  <si>
    <t xml:space="preserve">        土地出让价款收入</t>
  </si>
  <si>
    <t xml:space="preserve">      棚户区改造支出</t>
  </si>
  <si>
    <t xml:space="preserve">        补缴的土地价款</t>
  </si>
  <si>
    <t xml:space="preserve">      公共租赁住房支出</t>
  </si>
  <si>
    <t xml:space="preserve">        划拨土地收入</t>
  </si>
  <si>
    <t xml:space="preserve">      其他国有土地使用权出让收入安排的支出</t>
  </si>
  <si>
    <t xml:space="preserve">        缴纳新增建设用地土地有偿使用费</t>
  </si>
  <si>
    <t xml:space="preserve">    城市公用事业附加安排的支出</t>
  </si>
  <si>
    <t xml:space="preserve">        其他土地出让收入</t>
  </si>
  <si>
    <t xml:space="preserve">      城市公共设施</t>
  </si>
  <si>
    <t>十四、大中型水库库区基金收入</t>
  </si>
  <si>
    <t xml:space="preserve">      其他城市公用事业附加安排的支出</t>
  </si>
  <si>
    <t>十五、彩票公益金收入</t>
  </si>
  <si>
    <t xml:space="preserve">    国有土地收益基金支出</t>
  </si>
  <si>
    <t xml:space="preserve">        福利彩票公益金收入</t>
  </si>
  <si>
    <t>　    其他国有土地收益基金支出</t>
  </si>
  <si>
    <t>　　    体育彩票公益金收入</t>
  </si>
  <si>
    <t xml:space="preserve">    农业土地开发资金支出</t>
  </si>
  <si>
    <t>十六、城市基础设施配套费收入</t>
  </si>
  <si>
    <t xml:space="preserve">    城市基础设施配套费安排的支出</t>
  </si>
  <si>
    <t>十七、污水处理费收入</t>
  </si>
  <si>
    <t>十八、国家重大水利工程建设基金收入</t>
  </si>
  <si>
    <t xml:space="preserve">    污水处理费安排的支出</t>
  </si>
  <si>
    <t xml:space="preserve">        南水北调工程建设资金</t>
  </si>
  <si>
    <t>五、农林水支出</t>
  </si>
  <si>
    <t xml:space="preserve">        三峡工程后续工作资金</t>
  </si>
  <si>
    <t>六、交通运输支出</t>
  </si>
  <si>
    <t xml:space="preserve">        省级重大水利工程建设资金</t>
  </si>
  <si>
    <t xml:space="preserve">    车辆通行费安排的支出</t>
  </si>
  <si>
    <t>十九、车辆通行费</t>
  </si>
  <si>
    <t xml:space="preserve">      其他车辆通行费安排的支出</t>
  </si>
  <si>
    <t>二十、其他政府性基金收入</t>
  </si>
  <si>
    <t>七、资源勘探信息等支出</t>
  </si>
  <si>
    <t>　    旱改水指标交易</t>
  </si>
  <si>
    <t xml:space="preserve">    散装水泥专项资金支出</t>
  </si>
  <si>
    <t>　    其他砂石收入</t>
  </si>
  <si>
    <t xml:space="preserve">      其他散装水泥专项资金支出</t>
  </si>
  <si>
    <t>　    砂石矿开采权出让收入</t>
  </si>
  <si>
    <t>八、地方政府专项债务付息支出</t>
  </si>
  <si>
    <t xml:space="preserve">      专项债券资金收益</t>
  </si>
  <si>
    <t>九、其他支出</t>
  </si>
  <si>
    <t xml:space="preserve">      其他缴入政府性基金的收入</t>
  </si>
  <si>
    <t xml:space="preserve">    其他政府性基金支出</t>
  </si>
  <si>
    <t xml:space="preserve">    彩票发行机构业务费安排的支出</t>
  </si>
  <si>
    <t xml:space="preserve">    彩票公益金安排的支出</t>
  </si>
  <si>
    <t xml:space="preserve">    专项债券安排的支出</t>
  </si>
  <si>
    <t>收入合计</t>
  </si>
  <si>
    <t>支出合计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</si>
  <si>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</si>
  <si>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</si>
  <si>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</si>
  <si>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</si>
  <si>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</si>
  <si>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政府性基金上解支出</t>
  </si>
  <si>
    <t xml:space="preserve">    上年结余收入</t>
  </si>
  <si>
    <t xml:space="preserve">    调出资金</t>
  </si>
  <si>
    <t xml:space="preserve">    地方政府专项债务转贷收入</t>
  </si>
  <si>
    <t xml:space="preserve">    地方政府专项债务转贷支出</t>
  </si>
  <si>
    <t xml:space="preserve">    地方政府专项再融资债券</t>
  </si>
  <si>
    <t xml:space="preserve">    地方政府专项债务还本支出</t>
  </si>
  <si>
    <t xml:space="preserve">    调入资金</t>
  </si>
  <si>
    <t xml:space="preserve">    年终结余</t>
  </si>
  <si>
    <t>收入总计</t>
  </si>
  <si>
    <t>支出总计</t>
  </si>
  <si>
    <t>附件3</t>
  </si>
  <si>
    <t>2024年社会保险基金预算调整表</t>
  </si>
  <si>
    <t>汇总</t>
  </si>
  <si>
    <t>机关事业养老保险基金</t>
  </si>
  <si>
    <t>城乡居民养老保险基金</t>
  </si>
  <si>
    <t>失业保险基金</t>
  </si>
  <si>
    <t>职工基本医疗(生育）保险基金</t>
  </si>
  <si>
    <t>城乡居民基本
医疗保险基金</t>
  </si>
  <si>
    <t>工伤保险基金</t>
  </si>
  <si>
    <t>调整
变动数</t>
  </si>
  <si>
    <t>调整后
预算数</t>
  </si>
  <si>
    <t>一、上年结余</t>
  </si>
  <si>
    <t>二、本年收入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</si>
  <si>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</si>
  <si>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</si>
  <si>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</si>
  <si>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</si>
  <si>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</si>
  <si>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 xml:space="preserve">           6、上级补助收入</t>
  </si>
  <si>
    <t xml:space="preserve">           7、下级上解收入</t>
  </si>
  <si>
    <t>三、本年支出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</si>
  <si>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</si>
  <si>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</si>
  <si>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</si>
  <si>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4、补助下级支出</t>
  </si>
  <si>
    <t xml:space="preserve">           5、上解上级支出</t>
  </si>
  <si>
    <t>四、本年收支结余</t>
  </si>
  <si>
    <t>五、年末滚存结余</t>
  </si>
  <si>
    <t>备注：征缴收入税务未暂提供，社保中心已按照2024年3季度预算执行报表进行调整，待税务提供后再作调整。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</si>
</sst>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黑体"/>
      <charset val="134"/>
    </font>
    <font>
      <b/>
      <sz val="20"/>
      <name val="黑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0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9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rgb="FF0070C0"/>
      <name val="宋体"/>
      <charset val="134"/>
    </font>
    <font>
      <sz val="8"/>
      <name val="宋体"/>
      <charset val="134"/>
    </font>
    <font>
      <sz val="22"/>
      <name val="黑体"/>
      <charset val="134"/>
    </font>
    <font>
      <sz val="8"/>
      <name val="Times New Roman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left" vertical="center"/>
    </xf>
    <xf numFmtId="176" fontId="8" fillId="2" borderId="10" xfId="0" applyNumberFormat="1" applyFont="1" applyFill="1" applyBorder="1" applyAlignment="1" applyProtection="1">
      <alignment horizontal="center" vertical="center" wrapText="1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9" fillId="2" borderId="7" xfId="0" applyNumberFormat="1" applyFont="1" applyFill="1" applyBorder="1" applyAlignment="1" applyProtection="1">
      <alignment horizontal="center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left" vertical="center"/>
    </xf>
    <xf numFmtId="0" fontId="8" fillId="2" borderId="10" xfId="0" applyNumberFormat="1" applyFont="1" applyFill="1" applyBorder="1" applyAlignment="1" applyProtection="1">
      <alignment vertical="center"/>
    </xf>
    <xf numFmtId="0" fontId="8" fillId="2" borderId="11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left" vertical="center"/>
    </xf>
    <xf numFmtId="176" fontId="9" fillId="0" borderId="9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176" fontId="8" fillId="2" borderId="0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76" fontId="1" fillId="2" borderId="0" xfId="0" applyNumberFormat="1" applyFont="1" applyFill="1" applyBorder="1" applyAlignment="1" applyProtection="1"/>
    <xf numFmtId="0" fontId="8" fillId="2" borderId="14" xfId="50" applyNumberFormat="1" applyFont="1" applyFill="1" applyBorder="1" applyAlignment="1" applyProtection="1">
      <alignment horizontal="right" vertical="center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176" fontId="9" fillId="2" borderId="10" xfId="51" applyNumberFormat="1" applyFont="1" applyFill="1" applyBorder="1" applyAlignment="1" applyProtection="1">
      <alignment horizontal="center" vertical="center" wrapText="1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176" fontId="9" fillId="0" borderId="10" xfId="51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57" fontId="13" fillId="0" borderId="0" xfId="0" applyNumberFormat="1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 applyProtection="1">
      <alignment vertical="center"/>
    </xf>
    <xf numFmtId="176" fontId="1" fillId="3" borderId="17" xfId="0" applyNumberFormat="1" applyFont="1" applyFill="1" applyBorder="1" applyAlignment="1" applyProtection="1">
      <alignment horizontal="center" vertical="center"/>
    </xf>
    <xf numFmtId="3" fontId="16" fillId="0" borderId="9" xfId="0" applyNumberFormat="1" applyFont="1" applyFill="1" applyBorder="1" applyAlignment="1" applyProtection="1">
      <alignment vertical="center"/>
    </xf>
    <xf numFmtId="176" fontId="1" fillId="3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3" fontId="16" fillId="0" borderId="9" xfId="0" applyNumberFormat="1" applyFont="1" applyFill="1" applyBorder="1" applyAlignment="1" applyProtection="1">
      <alignment horizontal="left" vertical="center"/>
    </xf>
    <xf numFmtId="176" fontId="1" fillId="3" borderId="17" xfId="0" applyNumberFormat="1" applyFont="1" applyFill="1" applyBorder="1" applyAlignment="1">
      <alignment horizontal="center" vertical="center"/>
    </xf>
    <xf numFmtId="176" fontId="17" fillId="3" borderId="17" xfId="0" applyNumberFormat="1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distributed" vertical="center"/>
    </xf>
    <xf numFmtId="0" fontId="10" fillId="0" borderId="0" xfId="0" applyFont="1" applyFill="1" applyBorder="1" applyAlignment="1"/>
    <xf numFmtId="0" fontId="18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5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/>
    <xf numFmtId="177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 applyProtection="1">
      <alignment horizontal="left" vertical="center"/>
    </xf>
    <xf numFmtId="176" fontId="1" fillId="2" borderId="17" xfId="49" applyNumberFormat="1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76" fontId="1" fillId="0" borderId="17" xfId="49" applyNumberFormat="1" applyFont="1" applyFill="1" applyBorder="1" applyAlignment="1" applyProtection="1">
      <alignment horizontal="center" vertical="center"/>
    </xf>
    <xf numFmtId="176" fontId="1" fillId="0" borderId="17" xfId="49" applyNumberFormat="1" applyFont="1" applyFill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horizontal="left" vertical="center"/>
      <protection locked="0"/>
    </xf>
    <xf numFmtId="1" fontId="1" fillId="0" borderId="9" xfId="0" applyNumberFormat="1" applyFont="1" applyFill="1" applyBorder="1" applyAlignment="1"/>
    <xf numFmtId="176" fontId="1" fillId="0" borderId="9" xfId="0" applyNumberFormat="1" applyFont="1" applyFill="1" applyBorder="1" applyAlignment="1" applyProtection="1">
      <alignment horizontal="center" vertical="center"/>
      <protection locked="0"/>
    </xf>
    <xf numFmtId="176" fontId="1" fillId="2" borderId="9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>
      <alignment wrapText="1"/>
    </xf>
    <xf numFmtId="176" fontId="1" fillId="0" borderId="9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 applyProtection="1">
      <alignment horizontal="left" vertical="center"/>
      <protection locked="0"/>
    </xf>
    <xf numFmtId="0" fontId="16" fillId="0" borderId="9" xfId="0" applyFont="1" applyFill="1" applyBorder="1" applyAlignment="1">
      <alignment horizontal="center"/>
    </xf>
    <xf numFmtId="177" fontId="16" fillId="0" borderId="9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 applyProtection="1">
      <alignment horizontal="left" indent="1"/>
      <protection locked="0"/>
    </xf>
    <xf numFmtId="177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6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9" xfId="50"/>
    <cellStyle name="常规 2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6" workbookViewId="0">
      <selection activeCell="K17" sqref="K17"/>
    </sheetView>
  </sheetViews>
  <sheetFormatPr defaultColWidth="9" defaultRowHeight="14.25" outlineLevelCol="7"/>
  <cols>
    <col min="1" max="1" width="23.45" style="67" customWidth="1"/>
    <col min="2" max="2" width="10.625" style="69" customWidth="1"/>
    <col min="3" max="3" width="10.625" style="70" customWidth="1"/>
    <col min="4" max="4" width="10.625" style="42" customWidth="1"/>
    <col min="5" max="5" width="21.25" style="67" customWidth="1"/>
    <col min="6" max="6" width="10.625" style="69" customWidth="1"/>
    <col min="7" max="7" width="10.625" style="70" customWidth="1"/>
    <col min="8" max="8" width="10.625" style="69" customWidth="1"/>
    <col min="9" max="16384" width="9" style="67"/>
  </cols>
  <sheetData>
    <row r="1" s="67" customFormat="1" ht="21.6" customHeight="1" spans="1:8">
      <c r="A1" s="71" t="s">
        <v>0</v>
      </c>
      <c r="B1" s="69"/>
      <c r="C1" s="70"/>
      <c r="D1" s="42"/>
      <c r="F1" s="69"/>
      <c r="G1" s="70"/>
      <c r="H1" s="69"/>
    </row>
    <row r="2" s="67" customFormat="1" ht="30.75" customHeight="1" spans="1:8">
      <c r="A2" s="72" t="s">
        <v>1</v>
      </c>
      <c r="B2" s="73"/>
      <c r="C2" s="74"/>
      <c r="D2" s="73"/>
      <c r="E2" s="72"/>
      <c r="F2" s="73"/>
      <c r="G2" s="74"/>
      <c r="H2" s="73"/>
    </row>
    <row r="3" s="67" customFormat="1" ht="19.5" customHeight="1" spans="1:8">
      <c r="A3" s="75"/>
      <c r="B3" s="76"/>
      <c r="C3" s="77"/>
      <c r="D3" s="76"/>
      <c r="E3" s="78"/>
      <c r="F3" s="76"/>
      <c r="G3" s="77"/>
      <c r="H3" s="76"/>
    </row>
    <row r="4" s="68" customFormat="1" ht="12.75" customHeight="1" spans="1:8">
      <c r="A4" s="79"/>
      <c r="B4" s="80"/>
      <c r="C4" s="81"/>
      <c r="D4" s="82"/>
      <c r="F4" s="83"/>
      <c r="G4" s="84"/>
      <c r="H4" s="85" t="s">
        <v>2</v>
      </c>
    </row>
    <row r="5" s="68" customFormat="1" ht="35" customHeight="1" spans="1:8">
      <c r="A5" s="86" t="s">
        <v>3</v>
      </c>
      <c r="B5" s="54" t="s">
        <v>4</v>
      </c>
      <c r="C5" s="87" t="s">
        <v>5</v>
      </c>
      <c r="D5" s="54" t="s">
        <v>6</v>
      </c>
      <c r="E5" s="86" t="s">
        <v>7</v>
      </c>
      <c r="F5" s="54" t="s">
        <v>4</v>
      </c>
      <c r="G5" s="87" t="s">
        <v>5</v>
      </c>
      <c r="H5" s="54" t="s">
        <v>6</v>
      </c>
    </row>
    <row r="6" s="68" customFormat="1" ht="20" customHeight="1" spans="1:8">
      <c r="A6" s="88" t="s">
        <v>8</v>
      </c>
      <c r="B6" s="89">
        <f>SUM(B7:B21)</f>
        <v>79855</v>
      </c>
      <c r="C6" s="90">
        <f>SUM(C7:C21)</f>
        <v>756</v>
      </c>
      <c r="D6" s="89">
        <f>B6+C6</f>
        <v>80611</v>
      </c>
      <c r="E6" s="91" t="s">
        <v>9</v>
      </c>
      <c r="F6" s="92">
        <v>56011</v>
      </c>
      <c r="G6" s="90">
        <v>-3000</v>
      </c>
      <c r="H6" s="92">
        <f t="shared" ref="H6:H26" si="0">F6+G6</f>
        <v>53011</v>
      </c>
    </row>
    <row r="7" s="68" customFormat="1" ht="20" customHeight="1" spans="1:8">
      <c r="A7" s="88" t="s">
        <v>10</v>
      </c>
      <c r="B7" s="93">
        <v>29087</v>
      </c>
      <c r="C7" s="90">
        <v>-606</v>
      </c>
      <c r="D7" s="93">
        <f>B7+C7</f>
        <v>28481</v>
      </c>
      <c r="E7" s="91" t="s">
        <v>11</v>
      </c>
      <c r="F7" s="92">
        <v>298</v>
      </c>
      <c r="G7" s="90"/>
      <c r="H7" s="92">
        <f t="shared" si="0"/>
        <v>298</v>
      </c>
    </row>
    <row r="8" s="68" customFormat="1" ht="20" customHeight="1" spans="1:8">
      <c r="A8" s="88" t="s">
        <v>12</v>
      </c>
      <c r="B8" s="93"/>
      <c r="C8" s="90"/>
      <c r="D8" s="93">
        <f t="shared" ref="D8:D21" si="1">B8+C8</f>
        <v>0</v>
      </c>
      <c r="E8" s="91" t="s">
        <v>13</v>
      </c>
      <c r="F8" s="92">
        <v>18236</v>
      </c>
      <c r="G8" s="90">
        <v>-1000</v>
      </c>
      <c r="H8" s="92">
        <f t="shared" si="0"/>
        <v>17236</v>
      </c>
    </row>
    <row r="9" s="68" customFormat="1" ht="20" customHeight="1" spans="1:8">
      <c r="A9" s="88" t="s">
        <v>14</v>
      </c>
      <c r="B9" s="93">
        <v>4032</v>
      </c>
      <c r="C9" s="90">
        <v>-532</v>
      </c>
      <c r="D9" s="93">
        <f t="shared" si="1"/>
        <v>3500</v>
      </c>
      <c r="E9" s="91" t="s">
        <v>15</v>
      </c>
      <c r="F9" s="92">
        <v>83327</v>
      </c>
      <c r="G9" s="90">
        <f>12500+2000</f>
        <v>14500</v>
      </c>
      <c r="H9" s="94">
        <f t="shared" si="0"/>
        <v>97827</v>
      </c>
    </row>
    <row r="10" s="68" customFormat="1" ht="20" customHeight="1" spans="1:8">
      <c r="A10" s="88" t="s">
        <v>16</v>
      </c>
      <c r="B10" s="93">
        <v>1064</v>
      </c>
      <c r="C10" s="90">
        <v>36</v>
      </c>
      <c r="D10" s="93">
        <f t="shared" si="1"/>
        <v>1100</v>
      </c>
      <c r="E10" s="91" t="s">
        <v>17</v>
      </c>
      <c r="F10" s="92">
        <v>6319</v>
      </c>
      <c r="G10" s="90">
        <f>13000+21300</f>
        <v>34300</v>
      </c>
      <c r="H10" s="95">
        <f t="shared" si="0"/>
        <v>40619</v>
      </c>
    </row>
    <row r="11" s="68" customFormat="1" ht="20" customHeight="1" spans="1:8">
      <c r="A11" s="88" t="s">
        <v>18</v>
      </c>
      <c r="B11" s="93">
        <v>9900</v>
      </c>
      <c r="C11" s="90">
        <v>-3400</v>
      </c>
      <c r="D11" s="93">
        <f t="shared" si="1"/>
        <v>6500</v>
      </c>
      <c r="E11" s="91" t="s">
        <v>19</v>
      </c>
      <c r="F11" s="92">
        <v>3348</v>
      </c>
      <c r="G11" s="90"/>
      <c r="H11" s="94">
        <f t="shared" si="0"/>
        <v>3348</v>
      </c>
    </row>
    <row r="12" s="68" customFormat="1" ht="20" customHeight="1" spans="1:8">
      <c r="A12" s="88" t="s">
        <v>20</v>
      </c>
      <c r="B12" s="93">
        <v>3800</v>
      </c>
      <c r="C12" s="90">
        <v>770</v>
      </c>
      <c r="D12" s="93">
        <f t="shared" si="1"/>
        <v>4570</v>
      </c>
      <c r="E12" s="91" t="s">
        <v>21</v>
      </c>
      <c r="F12" s="92">
        <v>95684</v>
      </c>
      <c r="G12" s="90"/>
      <c r="H12" s="94">
        <f t="shared" si="0"/>
        <v>95684</v>
      </c>
    </row>
    <row r="13" s="68" customFormat="1" ht="20" customHeight="1" spans="1:8">
      <c r="A13" s="88" t="s">
        <v>22</v>
      </c>
      <c r="B13" s="93">
        <v>4200</v>
      </c>
      <c r="C13" s="90">
        <v>2550</v>
      </c>
      <c r="D13" s="93">
        <f t="shared" si="1"/>
        <v>6750</v>
      </c>
      <c r="E13" s="91" t="s">
        <v>23</v>
      </c>
      <c r="F13" s="92">
        <v>36114</v>
      </c>
      <c r="G13" s="90"/>
      <c r="H13" s="94">
        <f t="shared" si="0"/>
        <v>36114</v>
      </c>
    </row>
    <row r="14" s="68" customFormat="1" ht="20" customHeight="1" spans="1:8">
      <c r="A14" s="88" t="s">
        <v>24</v>
      </c>
      <c r="B14" s="93">
        <v>1000</v>
      </c>
      <c r="C14" s="90">
        <v>-350</v>
      </c>
      <c r="D14" s="93">
        <f t="shared" si="1"/>
        <v>650</v>
      </c>
      <c r="E14" s="91" t="s">
        <v>25</v>
      </c>
      <c r="F14" s="92">
        <v>11672</v>
      </c>
      <c r="G14" s="90"/>
      <c r="H14" s="94">
        <f t="shared" si="0"/>
        <v>11672</v>
      </c>
    </row>
    <row r="15" s="68" customFormat="1" ht="20" customHeight="1" spans="1:8">
      <c r="A15" s="88" t="s">
        <v>26</v>
      </c>
      <c r="B15" s="93">
        <v>1260</v>
      </c>
      <c r="C15" s="90">
        <v>1840</v>
      </c>
      <c r="D15" s="93">
        <f t="shared" si="1"/>
        <v>3100</v>
      </c>
      <c r="E15" s="91" t="s">
        <v>27</v>
      </c>
      <c r="F15" s="92">
        <v>10751</v>
      </c>
      <c r="G15" s="90">
        <f>36654+20000-537-147-21300+1000-2000</f>
        <v>33670</v>
      </c>
      <c r="H15" s="94">
        <f t="shared" si="0"/>
        <v>44421</v>
      </c>
    </row>
    <row r="16" s="68" customFormat="1" ht="20" customHeight="1" spans="1:8">
      <c r="A16" s="88" t="s">
        <v>28</v>
      </c>
      <c r="B16" s="93">
        <v>12000</v>
      </c>
      <c r="C16" s="90">
        <v>-7600</v>
      </c>
      <c r="D16" s="93">
        <f t="shared" si="1"/>
        <v>4400</v>
      </c>
      <c r="E16" s="91" t="s">
        <v>29</v>
      </c>
      <c r="F16" s="92">
        <v>102046</v>
      </c>
      <c r="G16" s="90">
        <v>14000</v>
      </c>
      <c r="H16" s="94">
        <f t="shared" si="0"/>
        <v>116046</v>
      </c>
    </row>
    <row r="17" s="68" customFormat="1" ht="20" customHeight="1" spans="1:8">
      <c r="A17" s="88" t="s">
        <v>30</v>
      </c>
      <c r="B17" s="93">
        <v>1500</v>
      </c>
      <c r="C17" s="90">
        <v>150</v>
      </c>
      <c r="D17" s="93">
        <f t="shared" si="1"/>
        <v>1650</v>
      </c>
      <c r="E17" s="91" t="s">
        <v>31</v>
      </c>
      <c r="F17" s="92">
        <v>27174</v>
      </c>
      <c r="G17" s="90">
        <v>-6000</v>
      </c>
      <c r="H17" s="94">
        <f t="shared" si="0"/>
        <v>21174</v>
      </c>
    </row>
    <row r="18" s="68" customFormat="1" ht="20" customHeight="1" spans="1:8">
      <c r="A18" s="88" t="s">
        <v>32</v>
      </c>
      <c r="B18" s="93">
        <v>900</v>
      </c>
      <c r="C18" s="90">
        <v>12950</v>
      </c>
      <c r="D18" s="93">
        <f t="shared" si="1"/>
        <v>13850</v>
      </c>
      <c r="E18" s="96" t="s">
        <v>33</v>
      </c>
      <c r="F18" s="92">
        <v>280</v>
      </c>
      <c r="G18" s="90">
        <v>147</v>
      </c>
      <c r="H18" s="95">
        <f t="shared" si="0"/>
        <v>427</v>
      </c>
    </row>
    <row r="19" s="68" customFormat="1" ht="20" customHeight="1" spans="1:8">
      <c r="A19" s="88" t="s">
        <v>34</v>
      </c>
      <c r="B19" s="93">
        <v>11000</v>
      </c>
      <c r="C19" s="90">
        <v>-5000</v>
      </c>
      <c r="D19" s="93">
        <f t="shared" si="1"/>
        <v>6000</v>
      </c>
      <c r="E19" s="91" t="s">
        <v>35</v>
      </c>
      <c r="F19" s="92">
        <v>1821</v>
      </c>
      <c r="G19" s="90">
        <v>570</v>
      </c>
      <c r="H19" s="94">
        <f t="shared" si="0"/>
        <v>2391</v>
      </c>
    </row>
    <row r="20" s="68" customFormat="1" ht="20" customHeight="1" spans="1:8">
      <c r="A20" s="88" t="s">
        <v>36</v>
      </c>
      <c r="B20" s="93">
        <v>112</v>
      </c>
      <c r="C20" s="90">
        <v>-52</v>
      </c>
      <c r="D20" s="93">
        <f t="shared" si="1"/>
        <v>60</v>
      </c>
      <c r="E20" s="91" t="s">
        <v>37</v>
      </c>
      <c r="F20" s="92"/>
      <c r="G20" s="90">
        <v>131</v>
      </c>
      <c r="H20" s="95">
        <f t="shared" si="0"/>
        <v>131</v>
      </c>
    </row>
    <row r="21" s="68" customFormat="1" ht="20" customHeight="1" spans="1:8">
      <c r="A21" s="88" t="s">
        <v>38</v>
      </c>
      <c r="B21" s="93"/>
      <c r="C21" s="90"/>
      <c r="D21" s="93">
        <f t="shared" si="1"/>
        <v>0</v>
      </c>
      <c r="E21" s="91" t="s">
        <v>39</v>
      </c>
      <c r="F21" s="92">
        <v>3531</v>
      </c>
      <c r="G21" s="90">
        <v>2984</v>
      </c>
      <c r="H21" s="94">
        <f t="shared" si="0"/>
        <v>6515</v>
      </c>
    </row>
    <row r="22" s="68" customFormat="1" ht="20" customHeight="1" spans="1:8">
      <c r="A22" s="88" t="s">
        <v>40</v>
      </c>
      <c r="B22" s="89">
        <f>SUM(B23:B28)</f>
        <v>81095</v>
      </c>
      <c r="C22" s="90">
        <f>SUM(C23:C28)</f>
        <v>-555</v>
      </c>
      <c r="D22" s="89">
        <f>SUM(D23:D28)</f>
        <v>80540</v>
      </c>
      <c r="E22" s="91" t="s">
        <v>41</v>
      </c>
      <c r="F22" s="92">
        <v>14341</v>
      </c>
      <c r="G22" s="90"/>
      <c r="H22" s="94">
        <f t="shared" si="0"/>
        <v>14341</v>
      </c>
    </row>
    <row r="23" s="68" customFormat="1" ht="20" customHeight="1" spans="1:8">
      <c r="A23" s="97" t="s">
        <v>42</v>
      </c>
      <c r="B23" s="93">
        <v>3980</v>
      </c>
      <c r="C23" s="98"/>
      <c r="D23" s="93">
        <f t="shared" ref="D23:D28" si="2">B23+C23</f>
        <v>3980</v>
      </c>
      <c r="E23" s="91" t="s">
        <v>43</v>
      </c>
      <c r="F23" s="99">
        <v>4453</v>
      </c>
      <c r="G23" s="90"/>
      <c r="H23" s="94">
        <f t="shared" si="0"/>
        <v>4453</v>
      </c>
    </row>
    <row r="24" s="68" customFormat="1" ht="20" customHeight="1" spans="1:8">
      <c r="A24" s="97" t="s">
        <v>44</v>
      </c>
      <c r="B24" s="93">
        <v>5520</v>
      </c>
      <c r="C24" s="98"/>
      <c r="D24" s="93">
        <f t="shared" si="2"/>
        <v>5520</v>
      </c>
      <c r="E24" s="91" t="s">
        <v>45</v>
      </c>
      <c r="F24" s="92">
        <v>1603</v>
      </c>
      <c r="G24" s="90">
        <v>472</v>
      </c>
      <c r="H24" s="95">
        <f t="shared" si="0"/>
        <v>2075</v>
      </c>
    </row>
    <row r="25" s="68" customFormat="1" ht="20" customHeight="1" spans="1:8">
      <c r="A25" s="97" t="s">
        <v>46</v>
      </c>
      <c r="B25" s="93">
        <v>7500</v>
      </c>
      <c r="C25" s="98">
        <v>13500</v>
      </c>
      <c r="D25" s="93">
        <f t="shared" si="2"/>
        <v>21000</v>
      </c>
      <c r="E25" s="91" t="s">
        <v>47</v>
      </c>
      <c r="F25" s="92">
        <v>17</v>
      </c>
      <c r="G25" s="90">
        <v>65</v>
      </c>
      <c r="H25" s="92">
        <f t="shared" si="0"/>
        <v>82</v>
      </c>
    </row>
    <row r="26" s="68" customFormat="1" ht="20" customHeight="1" spans="1:8">
      <c r="A26" s="97" t="s">
        <v>48</v>
      </c>
      <c r="B26" s="93"/>
      <c r="C26" s="98"/>
      <c r="D26" s="93"/>
      <c r="E26" s="91" t="s">
        <v>49</v>
      </c>
      <c r="F26" s="92">
        <v>12060</v>
      </c>
      <c r="G26" s="90"/>
      <c r="H26" s="92">
        <f t="shared" si="0"/>
        <v>12060</v>
      </c>
    </row>
    <row r="27" s="68" customFormat="1" ht="27" customHeight="1" spans="1:8">
      <c r="A27" s="100" t="s">
        <v>50</v>
      </c>
      <c r="B27" s="93">
        <v>58000</v>
      </c>
      <c r="C27" s="98">
        <v>-13500</v>
      </c>
      <c r="D27" s="93">
        <f t="shared" si="2"/>
        <v>44500</v>
      </c>
      <c r="E27" s="101"/>
      <c r="F27" s="90"/>
      <c r="G27" s="90"/>
      <c r="H27" s="90"/>
    </row>
    <row r="28" s="68" customFormat="1" ht="21" customHeight="1" spans="1:8">
      <c r="A28" s="97" t="s">
        <v>51</v>
      </c>
      <c r="B28" s="93">
        <v>6095</v>
      </c>
      <c r="C28" s="98">
        <v>-555</v>
      </c>
      <c r="D28" s="93">
        <f t="shared" si="2"/>
        <v>5540</v>
      </c>
      <c r="E28" s="101"/>
      <c r="F28" s="90"/>
      <c r="G28" s="90"/>
      <c r="H28" s="90"/>
    </row>
    <row r="29" s="68" customFormat="1" ht="20" customHeight="1" spans="1:8">
      <c r="A29" s="88"/>
      <c r="B29" s="102"/>
      <c r="C29" s="90"/>
      <c r="D29" s="102"/>
      <c r="E29" s="103"/>
      <c r="F29" s="90"/>
      <c r="G29" s="90"/>
      <c r="H29" s="90"/>
    </row>
    <row r="30" s="68" customFormat="1" ht="20" customHeight="1" spans="1:8">
      <c r="A30" s="104" t="s">
        <v>52</v>
      </c>
      <c r="B30" s="105">
        <f>B6+B22</f>
        <v>160950</v>
      </c>
      <c r="C30" s="106">
        <f>C6+C22</f>
        <v>201</v>
      </c>
      <c r="D30" s="105">
        <f>D6+D22</f>
        <v>161151</v>
      </c>
      <c r="E30" s="104" t="s">
        <v>53</v>
      </c>
      <c r="F30" s="106">
        <f>SUM(F5:F28)</f>
        <v>489086</v>
      </c>
      <c r="G30" s="90">
        <f>SUM(G5:G28)</f>
        <v>90839</v>
      </c>
      <c r="H30" s="90">
        <f>SUM(H5:H28)</f>
        <v>579925</v>
      </c>
    </row>
    <row r="31" s="68" customFormat="1" ht="20" customHeight="1" spans="1:8">
      <c r="A31" s="107" t="s">
        <v>54</v>
      </c>
      <c r="B31" s="108">
        <v>7869</v>
      </c>
      <c r="C31" s="98">
        <v>62</v>
      </c>
      <c r="D31" s="108">
        <f>B31+C31</f>
        <v>7931</v>
      </c>
      <c r="E31" s="104"/>
      <c r="F31" s="106"/>
      <c r="G31" s="90"/>
      <c r="H31" s="90"/>
    </row>
    <row r="32" s="68" customFormat="1" ht="20" customHeight="1" spans="1:8">
      <c r="A32" s="107" t="s">
        <v>55</v>
      </c>
      <c r="B32" s="108">
        <v>257453</v>
      </c>
      <c r="C32" s="98">
        <f>2072+5000+10000</f>
        <v>17072</v>
      </c>
      <c r="D32" s="108">
        <f>B32+C32</f>
        <v>274525</v>
      </c>
      <c r="E32" s="104"/>
      <c r="F32" s="106"/>
      <c r="G32" s="106"/>
      <c r="H32" s="106"/>
    </row>
    <row r="33" s="68" customFormat="1" ht="20" customHeight="1" spans="1:8">
      <c r="A33" s="107" t="s">
        <v>56</v>
      </c>
      <c r="B33" s="108">
        <v>30000</v>
      </c>
      <c r="C33" s="98">
        <v>19938</v>
      </c>
      <c r="D33" s="108">
        <f t="shared" ref="D33:D39" si="3">B33+C33</f>
        <v>49938</v>
      </c>
      <c r="E33" s="107" t="s">
        <v>57</v>
      </c>
      <c r="F33" s="98">
        <v>7186</v>
      </c>
      <c r="G33" s="90">
        <v>3109</v>
      </c>
      <c r="H33" s="92">
        <f t="shared" ref="H33:H37" si="4">F33+G33</f>
        <v>10295</v>
      </c>
    </row>
    <row r="34" s="68" customFormat="1" ht="20" customHeight="1" spans="1:8">
      <c r="A34" s="107" t="s">
        <v>58</v>
      </c>
      <c r="B34" s="108"/>
      <c r="C34" s="98">
        <v>885</v>
      </c>
      <c r="D34" s="108">
        <f t="shared" si="3"/>
        <v>885</v>
      </c>
      <c r="E34" s="107" t="s">
        <v>59</v>
      </c>
      <c r="F34" s="98"/>
      <c r="G34" s="90"/>
      <c r="H34" s="90"/>
    </row>
    <row r="35" s="68" customFormat="1" ht="20" customHeight="1" spans="1:8">
      <c r="A35" s="107" t="s">
        <v>60</v>
      </c>
      <c r="B35" s="108"/>
      <c r="C35" s="98">
        <v>78134</v>
      </c>
      <c r="D35" s="108">
        <f t="shared" si="3"/>
        <v>78134</v>
      </c>
      <c r="E35" s="107" t="s">
        <v>61</v>
      </c>
      <c r="F35" s="98"/>
      <c r="G35" s="90">
        <v>49524</v>
      </c>
      <c r="H35" s="92">
        <f t="shared" si="4"/>
        <v>49524</v>
      </c>
    </row>
    <row r="36" s="68" customFormat="1" ht="20" customHeight="1" spans="1:8">
      <c r="A36" s="107" t="s">
        <v>62</v>
      </c>
      <c r="B36" s="108">
        <v>40000</v>
      </c>
      <c r="C36" s="98">
        <v>2000</v>
      </c>
      <c r="D36" s="108">
        <f t="shared" si="3"/>
        <v>42000</v>
      </c>
      <c r="E36" s="107"/>
      <c r="F36" s="98"/>
      <c r="G36" s="90"/>
      <c r="H36" s="98"/>
    </row>
    <row r="37" s="68" customFormat="1" ht="20" customHeight="1" spans="1:8">
      <c r="A37" s="107" t="s">
        <v>63</v>
      </c>
      <c r="B37" s="108"/>
      <c r="C37" s="108">
        <f>C38+C39</f>
        <v>56900</v>
      </c>
      <c r="D37" s="108">
        <f>D38+D39</f>
        <v>56900</v>
      </c>
      <c r="E37" s="107" t="s">
        <v>64</v>
      </c>
      <c r="F37" s="98"/>
      <c r="G37" s="98">
        <v>31720</v>
      </c>
      <c r="H37" s="92">
        <f t="shared" si="4"/>
        <v>31720</v>
      </c>
    </row>
    <row r="38" s="68" customFormat="1" ht="20" customHeight="1" spans="1:8">
      <c r="A38" s="107" t="s">
        <v>65</v>
      </c>
      <c r="B38" s="108"/>
      <c r="C38" s="98">
        <v>7500</v>
      </c>
      <c r="D38" s="108">
        <f t="shared" si="3"/>
        <v>7500</v>
      </c>
      <c r="E38" s="107" t="s">
        <v>66</v>
      </c>
      <c r="F38" s="98"/>
      <c r="G38" s="90"/>
      <c r="H38" s="98"/>
    </row>
    <row r="39" s="68" customFormat="1" ht="20" customHeight="1" spans="1:8">
      <c r="A39" s="107" t="s">
        <v>67</v>
      </c>
      <c r="B39" s="108"/>
      <c r="C39" s="98">
        <v>49400</v>
      </c>
      <c r="D39" s="108">
        <f t="shared" si="3"/>
        <v>49400</v>
      </c>
      <c r="E39" s="107"/>
      <c r="F39" s="98"/>
      <c r="G39" s="90"/>
      <c r="H39" s="98"/>
    </row>
    <row r="40" s="68" customFormat="1" ht="20" customHeight="1" spans="1:8">
      <c r="A40" s="104" t="s">
        <v>68</v>
      </c>
      <c r="B40" s="105">
        <f>B30+SUM(B31:B37)</f>
        <v>496272</v>
      </c>
      <c r="C40" s="106">
        <f>C30+SUM(C31:C37)</f>
        <v>175192</v>
      </c>
      <c r="D40" s="105">
        <f>D30+SUM(D31:D37)</f>
        <v>671464</v>
      </c>
      <c r="E40" s="104" t="s">
        <v>69</v>
      </c>
      <c r="F40" s="109">
        <f>F30+SUM(F33:F36)</f>
        <v>496272</v>
      </c>
      <c r="G40" s="106">
        <f>G30+SUM(G33:G37)</f>
        <v>175192</v>
      </c>
      <c r="H40" s="109">
        <f>H30+SUM(H33:H37)</f>
        <v>671464</v>
      </c>
    </row>
    <row r="41" s="67" customFormat="1" spans="1:8">
      <c r="A41" s="110"/>
      <c r="B41" s="80"/>
      <c r="C41" s="81"/>
      <c r="D41" s="111"/>
      <c r="E41" s="112"/>
      <c r="F41" s="80"/>
      <c r="G41" s="81"/>
      <c r="H41" s="80"/>
    </row>
  </sheetData>
  <protectedRanges>
    <protectedRange sqref="B7:B9" name="区域1_2"/>
  </protectedRanges>
  <mergeCells count="2">
    <mergeCell ref="A2:H2"/>
    <mergeCell ref="A3:H3"/>
  </mergeCells>
  <pageMargins left="0.554861111111111" right="0.554861111111111" top="1" bottom="1" header="0.5" footer="0.5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opLeftCell="A17" workbookViewId="0">
      <selection activeCell="D36" sqref="D36"/>
    </sheetView>
  </sheetViews>
  <sheetFormatPr defaultColWidth="9" defaultRowHeight="13.5" outlineLevelCol="7"/>
  <cols>
    <col min="1" max="1" width="34.875" style="44" customWidth="1"/>
    <col min="2" max="4" width="10.625" style="45" customWidth="1"/>
    <col min="5" max="5" width="37" style="44" customWidth="1"/>
    <col min="6" max="8" width="10.625" style="45" customWidth="1"/>
    <col min="9" max="16384" width="9" style="44"/>
  </cols>
  <sheetData>
    <row r="1" s="42" customFormat="1" ht="18" customHeight="1" spans="1:8">
      <c r="A1" s="46" t="s">
        <v>70</v>
      </c>
      <c r="B1" s="47"/>
      <c r="C1" s="47"/>
      <c r="D1" s="47"/>
      <c r="F1" s="47"/>
      <c r="G1" s="47"/>
      <c r="H1" s="47"/>
    </row>
    <row r="2" s="42" customFormat="1" ht="29" customHeight="1" spans="1:8">
      <c r="A2" s="5" t="s">
        <v>71</v>
      </c>
      <c r="B2" s="5"/>
      <c r="C2" s="5"/>
      <c r="D2" s="5"/>
      <c r="E2" s="5"/>
      <c r="F2" s="5"/>
      <c r="G2" s="5"/>
      <c r="H2" s="5"/>
    </row>
    <row r="3" s="42" customFormat="1" ht="18" customHeight="1" spans="1:8">
      <c r="A3" s="46"/>
      <c r="B3" s="47"/>
      <c r="C3" s="47"/>
      <c r="D3" s="47"/>
      <c r="E3" s="48"/>
      <c r="F3" s="49"/>
      <c r="G3" s="49"/>
      <c r="H3" s="49" t="s">
        <v>2</v>
      </c>
    </row>
    <row r="4" s="42" customFormat="1" ht="19.5" customHeight="1" spans="1:8">
      <c r="A4" s="50" t="s">
        <v>72</v>
      </c>
      <c r="B4" s="51"/>
      <c r="C4" s="51"/>
      <c r="D4" s="51"/>
      <c r="E4" s="50" t="s">
        <v>73</v>
      </c>
      <c r="F4" s="51"/>
      <c r="G4" s="51"/>
      <c r="H4" s="52"/>
    </row>
    <row r="5" s="42" customFormat="1" ht="32.25" customHeight="1" spans="1:8">
      <c r="A5" s="53" t="s">
        <v>74</v>
      </c>
      <c r="B5" s="16" t="s">
        <v>75</v>
      </c>
      <c r="C5" s="54" t="s">
        <v>5</v>
      </c>
      <c r="D5" s="54" t="s">
        <v>76</v>
      </c>
      <c r="E5" s="53" t="s">
        <v>74</v>
      </c>
      <c r="F5" s="16" t="s">
        <v>75</v>
      </c>
      <c r="G5" s="54" t="s">
        <v>5</v>
      </c>
      <c r="H5" s="54" t="s">
        <v>76</v>
      </c>
    </row>
    <row r="6" s="42" customFormat="1" ht="20.1" customHeight="1" spans="1:8">
      <c r="A6" s="55" t="s">
        <v>77</v>
      </c>
      <c r="B6" s="56"/>
      <c r="C6" s="56"/>
      <c r="D6" s="56"/>
      <c r="E6" s="57" t="s">
        <v>78</v>
      </c>
      <c r="F6" s="58"/>
      <c r="G6" s="58"/>
      <c r="H6" s="58"/>
    </row>
    <row r="7" s="42" customFormat="1" ht="20.1" customHeight="1" spans="1:8">
      <c r="A7" s="55" t="s">
        <v>79</v>
      </c>
      <c r="B7" s="56"/>
      <c r="C7" s="56"/>
      <c r="D7" s="56"/>
      <c r="E7" s="57" t="s">
        <v>80</v>
      </c>
      <c r="F7" s="56">
        <v>4600</v>
      </c>
      <c r="G7" s="56">
        <v>-4600</v>
      </c>
      <c r="H7" s="56"/>
    </row>
    <row r="8" s="42" customFormat="1" ht="20.1" customHeight="1" spans="1:8">
      <c r="A8" s="55" t="s">
        <v>81</v>
      </c>
      <c r="B8" s="56"/>
      <c r="C8" s="56"/>
      <c r="D8" s="56"/>
      <c r="E8" s="57" t="s">
        <v>82</v>
      </c>
      <c r="F8" s="58"/>
      <c r="G8" s="58"/>
      <c r="H8" s="58"/>
    </row>
    <row r="9" s="42" customFormat="1" ht="20.1" customHeight="1" spans="1:8">
      <c r="A9" s="55" t="s">
        <v>83</v>
      </c>
      <c r="B9" s="56"/>
      <c r="C9" s="56"/>
      <c r="D9" s="56"/>
      <c r="E9" s="57" t="s">
        <v>84</v>
      </c>
      <c r="F9" s="58">
        <v>60775</v>
      </c>
      <c r="G9" s="58">
        <v>-40000</v>
      </c>
      <c r="H9" s="58">
        <f>H10+H28+H30</f>
        <v>20775</v>
      </c>
    </row>
    <row r="10" s="42" customFormat="1" ht="20.1" customHeight="1" spans="1:8">
      <c r="A10" s="55" t="s">
        <v>85</v>
      </c>
      <c r="B10" s="56"/>
      <c r="C10" s="56"/>
      <c r="D10" s="56"/>
      <c r="E10" s="55" t="s">
        <v>86</v>
      </c>
      <c r="F10" s="56">
        <v>58195</v>
      </c>
      <c r="G10" s="56"/>
      <c r="H10" s="56">
        <f>SUM(H11:H21)</f>
        <v>18195</v>
      </c>
    </row>
    <row r="11" s="42" customFormat="1" ht="20.1" customHeight="1" spans="1:8">
      <c r="A11" s="55" t="s">
        <v>87</v>
      </c>
      <c r="B11" s="56"/>
      <c r="C11" s="56"/>
      <c r="D11" s="56"/>
      <c r="E11" s="59" t="s">
        <v>88</v>
      </c>
      <c r="F11" s="56">
        <v>500</v>
      </c>
      <c r="G11" s="56"/>
      <c r="H11" s="58">
        <f t="shared" ref="H9:H16" si="0">F11+G11</f>
        <v>500</v>
      </c>
    </row>
    <row r="12" s="42" customFormat="1" ht="20.1" customHeight="1" spans="1:8">
      <c r="A12" s="55" t="s">
        <v>89</v>
      </c>
      <c r="B12" s="56"/>
      <c r="C12" s="56"/>
      <c r="D12" s="56"/>
      <c r="E12" s="59" t="s">
        <v>90</v>
      </c>
      <c r="F12" s="56"/>
      <c r="G12" s="56"/>
      <c r="H12" s="58"/>
    </row>
    <row r="13" s="42" customFormat="1" ht="20.1" customHeight="1" spans="1:8">
      <c r="A13" s="55" t="s">
        <v>91</v>
      </c>
      <c r="B13" s="56"/>
      <c r="C13" s="56"/>
      <c r="D13" s="56"/>
      <c r="E13" s="59" t="s">
        <v>92</v>
      </c>
      <c r="F13" s="56">
        <v>5000</v>
      </c>
      <c r="G13" s="56"/>
      <c r="H13" s="58">
        <f t="shared" si="0"/>
        <v>5000</v>
      </c>
    </row>
    <row r="14" s="42" customFormat="1" ht="20.1" customHeight="1" spans="1:8">
      <c r="A14" s="55" t="s">
        <v>93</v>
      </c>
      <c r="B14" s="56"/>
      <c r="C14" s="56"/>
      <c r="D14" s="56"/>
      <c r="E14" s="59" t="s">
        <v>94</v>
      </c>
      <c r="F14" s="56">
        <v>4200</v>
      </c>
      <c r="G14" s="56"/>
      <c r="H14" s="58">
        <f t="shared" si="0"/>
        <v>4200</v>
      </c>
    </row>
    <row r="15" s="42" customFormat="1" ht="20.1" customHeight="1" spans="1:8">
      <c r="A15" s="55" t="s">
        <v>95</v>
      </c>
      <c r="B15" s="56"/>
      <c r="C15" s="56"/>
      <c r="D15" s="56"/>
      <c r="E15" s="59" t="s">
        <v>96</v>
      </c>
      <c r="F15" s="56"/>
      <c r="G15" s="56"/>
      <c r="H15" s="58"/>
    </row>
    <row r="16" s="42" customFormat="1" ht="20.1" customHeight="1" spans="1:8">
      <c r="A16" s="55" t="s">
        <v>97</v>
      </c>
      <c r="B16" s="56"/>
      <c r="C16" s="56"/>
      <c r="D16" s="56"/>
      <c r="E16" s="59" t="s">
        <v>98</v>
      </c>
      <c r="F16" s="56">
        <v>1050</v>
      </c>
      <c r="G16" s="56"/>
      <c r="H16" s="58">
        <f t="shared" si="0"/>
        <v>1050</v>
      </c>
    </row>
    <row r="17" s="42" customFormat="1" ht="20.1" customHeight="1" spans="1:8">
      <c r="A17" s="55" t="s">
        <v>99</v>
      </c>
      <c r="B17" s="56"/>
      <c r="C17" s="56"/>
      <c r="D17" s="56"/>
      <c r="E17" s="59" t="s">
        <v>100</v>
      </c>
      <c r="F17" s="56"/>
      <c r="G17" s="56"/>
      <c r="H17" s="56"/>
    </row>
    <row r="18" s="42" customFormat="1" ht="20.1" customHeight="1" spans="1:8">
      <c r="A18" s="55" t="s">
        <v>101</v>
      </c>
      <c r="B18" s="56">
        <v>60000</v>
      </c>
      <c r="C18" s="56">
        <v>-40000</v>
      </c>
      <c r="D18" s="56">
        <v>20000</v>
      </c>
      <c r="E18" s="59" t="s">
        <v>102</v>
      </c>
      <c r="F18" s="56"/>
      <c r="G18" s="56"/>
      <c r="H18" s="56"/>
    </row>
    <row r="19" s="42" customFormat="1" ht="20.1" customHeight="1" spans="1:8">
      <c r="A19" s="60" t="s">
        <v>103</v>
      </c>
      <c r="B19" s="56">
        <v>60000</v>
      </c>
      <c r="C19" s="56">
        <v>-40000</v>
      </c>
      <c r="D19" s="56">
        <v>20000</v>
      </c>
      <c r="E19" s="59" t="s">
        <v>104</v>
      </c>
      <c r="F19" s="56"/>
      <c r="G19" s="56"/>
      <c r="H19" s="56"/>
    </row>
    <row r="20" s="42" customFormat="1" ht="20.1" customHeight="1" spans="1:8">
      <c r="A20" s="60" t="s">
        <v>105</v>
      </c>
      <c r="B20" s="56"/>
      <c r="C20" s="56"/>
      <c r="D20" s="56"/>
      <c r="E20" s="59" t="s">
        <v>106</v>
      </c>
      <c r="F20" s="56"/>
      <c r="G20" s="56"/>
      <c r="H20" s="56"/>
    </row>
    <row r="21" s="42" customFormat="1" ht="20.1" customHeight="1" spans="1:8">
      <c r="A21" s="60" t="s">
        <v>107</v>
      </c>
      <c r="B21" s="56"/>
      <c r="C21" s="56"/>
      <c r="D21" s="56"/>
      <c r="E21" s="59" t="s">
        <v>108</v>
      </c>
      <c r="F21" s="56">
        <v>47445</v>
      </c>
      <c r="G21" s="56">
        <v>-40000</v>
      </c>
      <c r="H21" s="58">
        <f>F21+G21</f>
        <v>7445</v>
      </c>
    </row>
    <row r="22" s="42" customFormat="1" ht="20.1" customHeight="1" spans="1:8">
      <c r="A22" s="60" t="s">
        <v>109</v>
      </c>
      <c r="B22" s="56"/>
      <c r="C22" s="56"/>
      <c r="D22" s="56"/>
      <c r="E22" s="55" t="s">
        <v>110</v>
      </c>
      <c r="F22" s="58">
        <v>0</v>
      </c>
      <c r="G22" s="58"/>
      <c r="H22" s="58"/>
    </row>
    <row r="23" s="42" customFormat="1" ht="20.1" customHeight="1" spans="1:8">
      <c r="A23" s="60" t="s">
        <v>111</v>
      </c>
      <c r="B23" s="56"/>
      <c r="C23" s="56"/>
      <c r="D23" s="56"/>
      <c r="E23" s="59" t="s">
        <v>112</v>
      </c>
      <c r="F23" s="56"/>
      <c r="G23" s="56"/>
      <c r="H23" s="56"/>
    </row>
    <row r="24" s="42" customFormat="1" ht="20.1" customHeight="1" spans="1:8">
      <c r="A24" s="55" t="s">
        <v>113</v>
      </c>
      <c r="B24" s="56"/>
      <c r="C24" s="56"/>
      <c r="D24" s="56"/>
      <c r="E24" s="59" t="s">
        <v>114</v>
      </c>
      <c r="F24" s="56"/>
      <c r="G24" s="56"/>
      <c r="H24" s="56"/>
    </row>
    <row r="25" s="42" customFormat="1" ht="20.1" customHeight="1" spans="1:8">
      <c r="A25" s="55" t="s">
        <v>115</v>
      </c>
      <c r="B25" s="58">
        <v>0</v>
      </c>
      <c r="C25" s="58"/>
      <c r="D25" s="58"/>
      <c r="E25" s="55" t="s">
        <v>116</v>
      </c>
      <c r="F25" s="58">
        <v>0</v>
      </c>
      <c r="G25" s="58"/>
      <c r="H25" s="58"/>
    </row>
    <row r="26" s="42" customFormat="1" ht="20.1" customHeight="1" spans="1:8">
      <c r="A26" s="60" t="s">
        <v>117</v>
      </c>
      <c r="B26" s="56"/>
      <c r="C26" s="56"/>
      <c r="D26" s="56"/>
      <c r="E26" s="59" t="s">
        <v>118</v>
      </c>
      <c r="F26" s="56"/>
      <c r="G26" s="56"/>
      <c r="H26" s="56"/>
    </row>
    <row r="27" s="42" customFormat="1" ht="20.1" customHeight="1" spans="1:8">
      <c r="A27" s="60" t="s">
        <v>119</v>
      </c>
      <c r="B27" s="56"/>
      <c r="C27" s="56"/>
      <c r="D27" s="56"/>
      <c r="E27" s="55" t="s">
        <v>120</v>
      </c>
      <c r="F27" s="56"/>
      <c r="G27" s="56"/>
      <c r="H27" s="56"/>
    </row>
    <row r="28" s="42" customFormat="1" ht="20.1" customHeight="1" spans="1:8">
      <c r="A28" s="55" t="s">
        <v>121</v>
      </c>
      <c r="B28" s="56">
        <v>1380</v>
      </c>
      <c r="C28" s="56"/>
      <c r="D28" s="56">
        <v>1380</v>
      </c>
      <c r="E28" s="55" t="s">
        <v>122</v>
      </c>
      <c r="F28" s="58">
        <v>1380</v>
      </c>
      <c r="G28" s="58"/>
      <c r="H28" s="58">
        <v>1380</v>
      </c>
    </row>
    <row r="29" s="42" customFormat="1" ht="20.1" customHeight="1" spans="1:8">
      <c r="A29" s="55" t="s">
        <v>123</v>
      </c>
      <c r="B29" s="56">
        <v>1200</v>
      </c>
      <c r="C29" s="56"/>
      <c r="D29" s="56">
        <v>1200</v>
      </c>
      <c r="E29" s="59" t="s">
        <v>112</v>
      </c>
      <c r="F29" s="56">
        <v>1380</v>
      </c>
      <c r="G29" s="56"/>
      <c r="H29" s="56">
        <v>1380</v>
      </c>
    </row>
    <row r="30" s="42" customFormat="1" ht="20.1" customHeight="1" spans="1:8">
      <c r="A30" s="55" t="s">
        <v>124</v>
      </c>
      <c r="B30" s="58">
        <v>0</v>
      </c>
      <c r="C30" s="58"/>
      <c r="D30" s="58"/>
      <c r="E30" s="55" t="s">
        <v>125</v>
      </c>
      <c r="F30" s="56">
        <v>1200</v>
      </c>
      <c r="G30" s="56"/>
      <c r="H30" s="56">
        <v>1200</v>
      </c>
    </row>
    <row r="31" s="42" customFormat="1" ht="20.1" customHeight="1" spans="1:8">
      <c r="A31" s="60" t="s">
        <v>126</v>
      </c>
      <c r="B31" s="56"/>
      <c r="C31" s="56"/>
      <c r="D31" s="56"/>
      <c r="E31" s="57" t="s">
        <v>127</v>
      </c>
      <c r="F31" s="58"/>
      <c r="G31" s="58">
        <v>4600</v>
      </c>
      <c r="H31" s="58">
        <f t="shared" ref="H31:H34" si="1">F31+G31</f>
        <v>4600</v>
      </c>
    </row>
    <row r="32" s="42" customFormat="1" ht="20.1" customHeight="1" spans="1:8">
      <c r="A32" s="60" t="s">
        <v>128</v>
      </c>
      <c r="B32" s="56"/>
      <c r="C32" s="56"/>
      <c r="D32" s="56"/>
      <c r="E32" s="61" t="s">
        <v>129</v>
      </c>
      <c r="F32" s="56">
        <v>55</v>
      </c>
      <c r="G32" s="56"/>
      <c r="H32" s="56">
        <v>55</v>
      </c>
    </row>
    <row r="33" s="42" customFormat="1" ht="20.1" customHeight="1" spans="1:8">
      <c r="A33" s="60" t="s">
        <v>130</v>
      </c>
      <c r="B33" s="56"/>
      <c r="C33" s="56"/>
      <c r="D33" s="56"/>
      <c r="E33" s="59" t="s">
        <v>131</v>
      </c>
      <c r="F33" s="56">
        <v>55</v>
      </c>
      <c r="G33" s="56"/>
      <c r="H33" s="58">
        <f t="shared" si="1"/>
        <v>55</v>
      </c>
    </row>
    <row r="34" s="42" customFormat="1" ht="20.1" customHeight="1" spans="1:8">
      <c r="A34" s="55" t="s">
        <v>132</v>
      </c>
      <c r="B34" s="56">
        <v>55</v>
      </c>
      <c r="C34" s="56"/>
      <c r="D34" s="56">
        <v>55</v>
      </c>
      <c r="E34" s="59" t="s">
        <v>133</v>
      </c>
      <c r="F34" s="56">
        <v>55</v>
      </c>
      <c r="G34" s="56"/>
      <c r="H34" s="58">
        <f t="shared" si="1"/>
        <v>55</v>
      </c>
    </row>
    <row r="35" s="42" customFormat="1" ht="20.1" customHeight="1" spans="1:8">
      <c r="A35" s="55" t="s">
        <v>134</v>
      </c>
      <c r="B35" s="56">
        <v>59448</v>
      </c>
      <c r="C35" s="56">
        <f>SUM(C36:C40)</f>
        <v>-6000</v>
      </c>
      <c r="D35" s="56">
        <f>SUM(D36:D40)</f>
        <v>53448</v>
      </c>
      <c r="E35" s="61" t="s">
        <v>135</v>
      </c>
      <c r="F35" s="56">
        <v>0</v>
      </c>
      <c r="G35" s="56"/>
      <c r="H35" s="56"/>
    </row>
    <row r="36" s="42" customFormat="1" ht="20.1" customHeight="1" spans="1:8">
      <c r="A36" s="55" t="s">
        <v>136</v>
      </c>
      <c r="B36" s="58">
        <v>10000</v>
      </c>
      <c r="C36" s="58">
        <v>-6000</v>
      </c>
      <c r="D36" s="58">
        <f>B36+C36</f>
        <v>4000</v>
      </c>
      <c r="E36" s="59" t="s">
        <v>137</v>
      </c>
      <c r="F36" s="56">
        <v>0</v>
      </c>
      <c r="G36" s="56"/>
      <c r="H36" s="56"/>
    </row>
    <row r="37" s="43" customFormat="1" ht="20.1" customHeight="1" spans="1:8">
      <c r="A37" s="60" t="s">
        <v>138</v>
      </c>
      <c r="B37" s="58">
        <v>20000</v>
      </c>
      <c r="C37" s="58"/>
      <c r="D37" s="58">
        <f>B37+C37</f>
        <v>20000</v>
      </c>
      <c r="E37" s="59" t="s">
        <v>139</v>
      </c>
      <c r="F37" s="56"/>
      <c r="G37" s="56"/>
      <c r="H37" s="56"/>
    </row>
    <row r="38" s="42" customFormat="1" ht="20.1" customHeight="1" spans="1:8">
      <c r="A38" s="60" t="s">
        <v>140</v>
      </c>
      <c r="B38" s="58">
        <v>1000</v>
      </c>
      <c r="C38" s="58"/>
      <c r="D38" s="58">
        <f>B38+C38</f>
        <v>1000</v>
      </c>
      <c r="E38" s="61" t="s">
        <v>141</v>
      </c>
      <c r="F38" s="56">
        <v>8995</v>
      </c>
      <c r="G38" s="56"/>
      <c r="H38" s="58">
        <f>F38+G38</f>
        <v>8995</v>
      </c>
    </row>
    <row r="39" s="42" customFormat="1" ht="20.1" customHeight="1" spans="1:8">
      <c r="A39" s="55" t="s">
        <v>142</v>
      </c>
      <c r="B39" s="58">
        <v>8448</v>
      </c>
      <c r="C39" s="58"/>
      <c r="D39" s="58">
        <f>B39+C39</f>
        <v>8448</v>
      </c>
      <c r="E39" s="61" t="s">
        <v>143</v>
      </c>
      <c r="F39" s="56">
        <v>12258</v>
      </c>
      <c r="G39" s="56">
        <f>SUM(G40:G43)</f>
        <v>45735</v>
      </c>
      <c r="H39" s="56">
        <f>SUM(H40:H43)</f>
        <v>57993</v>
      </c>
    </row>
    <row r="40" s="42" customFormat="1" ht="20.1" customHeight="1" spans="1:8">
      <c r="A40" s="55" t="s">
        <v>144</v>
      </c>
      <c r="B40" s="58">
        <v>20000</v>
      </c>
      <c r="C40" s="58"/>
      <c r="D40" s="58">
        <f>B40+C40</f>
        <v>20000</v>
      </c>
      <c r="E40" s="59" t="s">
        <v>145</v>
      </c>
      <c r="F40" s="56">
        <v>12258</v>
      </c>
      <c r="G40" s="56">
        <f>2368+2000</f>
        <v>4368</v>
      </c>
      <c r="H40" s="58">
        <f t="shared" ref="H40:H43" si="2">F40+G40</f>
        <v>16626</v>
      </c>
    </row>
    <row r="41" s="42" customFormat="1" ht="20.1" customHeight="1" spans="1:8">
      <c r="A41" s="55"/>
      <c r="B41" s="62"/>
      <c r="C41" s="62"/>
      <c r="D41" s="62"/>
      <c r="E41" s="59" t="s">
        <v>146</v>
      </c>
      <c r="F41" s="56"/>
      <c r="G41" s="56">
        <v>31</v>
      </c>
      <c r="H41" s="58">
        <f t="shared" si="2"/>
        <v>31</v>
      </c>
    </row>
    <row r="42" s="42" customFormat="1" ht="20.1" customHeight="1" spans="1:8">
      <c r="A42" s="55"/>
      <c r="B42" s="62"/>
      <c r="C42" s="62"/>
      <c r="D42" s="62"/>
      <c r="E42" s="59" t="s">
        <v>147</v>
      </c>
      <c r="F42" s="56"/>
      <c r="G42" s="56">
        <v>1336</v>
      </c>
      <c r="H42" s="58">
        <f t="shared" si="2"/>
        <v>1336</v>
      </c>
    </row>
    <row r="43" s="42" customFormat="1" ht="20.1" customHeight="1" spans="1:8">
      <c r="A43" s="55"/>
      <c r="B43" s="62"/>
      <c r="C43" s="62"/>
      <c r="D43" s="62"/>
      <c r="E43" s="59" t="s">
        <v>148</v>
      </c>
      <c r="F43" s="56"/>
      <c r="G43" s="56">
        <v>40000</v>
      </c>
      <c r="H43" s="58">
        <f t="shared" si="2"/>
        <v>40000</v>
      </c>
    </row>
    <row r="44" s="42" customFormat="1" ht="20.1" customHeight="1" spans="1:8">
      <c r="A44" s="55"/>
      <c r="B44" s="62"/>
      <c r="C44" s="62"/>
      <c r="D44" s="62"/>
      <c r="E44" s="59"/>
      <c r="F44" s="63"/>
      <c r="G44" s="63"/>
      <c r="H44" s="63"/>
    </row>
    <row r="45" s="42" customFormat="1" ht="20.1" customHeight="1" spans="1:8">
      <c r="A45" s="64" t="s">
        <v>149</v>
      </c>
      <c r="B45" s="56">
        <v>122083</v>
      </c>
      <c r="C45" s="56">
        <f>C35+C34+C29+C28+C18</f>
        <v>-46000</v>
      </c>
      <c r="D45" s="56">
        <f>D35+D34+D29+D28+D18</f>
        <v>76083</v>
      </c>
      <c r="E45" s="64" t="s">
        <v>150</v>
      </c>
      <c r="F45" s="56">
        <f>F39+F38+F35+F32+F31+F9+F8+F7+F6</f>
        <v>86683</v>
      </c>
      <c r="G45" s="56">
        <f>G39+G38+G35+G32+G31+G9+G8+G7+G6</f>
        <v>5735</v>
      </c>
      <c r="H45" s="56">
        <f>H39+H38+H35+H32+H31+H9+H8+H7+H6</f>
        <v>92418</v>
      </c>
    </row>
    <row r="46" s="42" customFormat="1" ht="20.1" customHeight="1" spans="1:8">
      <c r="A46" s="65" t="s">
        <v>151</v>
      </c>
      <c r="B46" s="56">
        <v>4600</v>
      </c>
      <c r="C46" s="56">
        <f>C47+C49+C50+C52+C51</f>
        <v>124620</v>
      </c>
      <c r="D46" s="56">
        <f>D47+D49+D50+D52+D51</f>
        <v>129220</v>
      </c>
      <c r="E46" s="65" t="s">
        <v>152</v>
      </c>
      <c r="F46" s="56">
        <v>40000</v>
      </c>
      <c r="G46" s="56">
        <f>G47+G49+G50+G51+G52</f>
        <v>72885</v>
      </c>
      <c r="H46" s="56">
        <f>H47+H49+H50+H51+H52</f>
        <v>112885</v>
      </c>
    </row>
    <row r="47" s="42" customFormat="1" ht="20.1" customHeight="1" spans="1:8">
      <c r="A47" s="60" t="s">
        <v>153</v>
      </c>
      <c r="B47" s="56">
        <v>4600</v>
      </c>
      <c r="C47" s="56">
        <v>14310</v>
      </c>
      <c r="D47" s="56">
        <v>18910</v>
      </c>
      <c r="E47" s="60" t="s">
        <v>154</v>
      </c>
      <c r="F47" s="58">
        <v>0</v>
      </c>
      <c r="G47" s="58">
        <v>0</v>
      </c>
      <c r="H47" s="58">
        <v>0</v>
      </c>
    </row>
    <row r="48" s="42" customFormat="1" ht="20.1" customHeight="1" spans="1:8">
      <c r="A48" s="60" t="s">
        <v>155</v>
      </c>
      <c r="B48" s="56">
        <v>4600</v>
      </c>
      <c r="C48" s="56">
        <v>14310</v>
      </c>
      <c r="D48" s="56">
        <v>18910</v>
      </c>
      <c r="E48" s="60" t="s">
        <v>156</v>
      </c>
      <c r="F48" s="56"/>
      <c r="G48" s="56"/>
      <c r="H48" s="56"/>
    </row>
    <row r="49" s="42" customFormat="1" ht="20.1" customHeight="1" spans="1:8">
      <c r="A49" s="60" t="s">
        <v>157</v>
      </c>
      <c r="B49" s="56"/>
      <c r="C49" s="56">
        <v>7810</v>
      </c>
      <c r="D49" s="56">
        <v>7810</v>
      </c>
      <c r="E49" s="60" t="s">
        <v>158</v>
      </c>
      <c r="F49" s="56">
        <v>40000</v>
      </c>
      <c r="G49" s="56">
        <v>2000</v>
      </c>
      <c r="H49" s="58">
        <f>F49+G49</f>
        <v>42000</v>
      </c>
    </row>
    <row r="50" s="42" customFormat="1" ht="20.1" customHeight="1" spans="1:8">
      <c r="A50" s="60" t="s">
        <v>159</v>
      </c>
      <c r="B50" s="56"/>
      <c r="C50" s="56">
        <v>95500</v>
      </c>
      <c r="D50" s="56">
        <v>95500</v>
      </c>
      <c r="E50" s="60" t="s">
        <v>160</v>
      </c>
      <c r="F50" s="56"/>
      <c r="G50" s="56"/>
      <c r="H50" s="56"/>
    </row>
    <row r="51" s="42" customFormat="1" ht="20.1" customHeight="1" spans="1:8">
      <c r="A51" s="60" t="s">
        <v>161</v>
      </c>
      <c r="B51" s="58"/>
      <c r="C51" s="58">
        <v>7000</v>
      </c>
      <c r="D51" s="58">
        <v>7000</v>
      </c>
      <c r="E51" s="60" t="s">
        <v>162</v>
      </c>
      <c r="F51" s="56"/>
      <c r="G51" s="56">
        <v>13150</v>
      </c>
      <c r="H51" s="58">
        <f>F51+G51</f>
        <v>13150</v>
      </c>
    </row>
    <row r="52" s="42" customFormat="1" ht="21" customHeight="1" spans="1:8">
      <c r="A52" s="60" t="s">
        <v>163</v>
      </c>
      <c r="B52" s="58"/>
      <c r="C52" s="58"/>
      <c r="D52" s="58"/>
      <c r="E52" s="60" t="s">
        <v>164</v>
      </c>
      <c r="F52" s="56"/>
      <c r="G52" s="56">
        <v>57735</v>
      </c>
      <c r="H52" s="56">
        <v>57735</v>
      </c>
    </row>
    <row r="53" s="42" customFormat="1" ht="20.1" customHeight="1" spans="1:8">
      <c r="A53" s="66" t="s">
        <v>165</v>
      </c>
      <c r="B53" s="56">
        <v>126683</v>
      </c>
      <c r="C53" s="56">
        <f>C45+C46</f>
        <v>78620</v>
      </c>
      <c r="D53" s="56">
        <f>D45+D46</f>
        <v>205303</v>
      </c>
      <c r="E53" s="66" t="s">
        <v>166</v>
      </c>
      <c r="F53" s="56">
        <v>126683</v>
      </c>
      <c r="G53" s="56">
        <f>G45+G46</f>
        <v>78620</v>
      </c>
      <c r="H53" s="56">
        <f>H45+H46</f>
        <v>205303</v>
      </c>
    </row>
  </sheetData>
  <mergeCells count="3">
    <mergeCell ref="A2:H2"/>
    <mergeCell ref="A4:D4"/>
    <mergeCell ref="E4:H4"/>
  </mergeCells>
  <pageMargins left="0.554861111111111" right="0.554861111111111" top="0.802777777777778" bottom="0.802777777777778" header="0.5" footer="0.5"/>
  <pageSetup paperSize="9" scale="6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opLeftCell="A2" workbookViewId="0">
      <selection activeCell="D22" sqref="D22"/>
    </sheetView>
  </sheetViews>
  <sheetFormatPr defaultColWidth="9" defaultRowHeight="13.5"/>
  <cols>
    <col min="1" max="1" width="29.75" style="2" customWidth="1"/>
    <col min="2" max="2" width="12.875" style="2" customWidth="1"/>
    <col min="3" max="3" width="12.75" style="2" customWidth="1"/>
    <col min="4" max="4" width="12.875" style="2" customWidth="1"/>
    <col min="5" max="5" width="13.625" style="2" customWidth="1"/>
    <col min="6" max="6" width="11.75" style="2" customWidth="1"/>
    <col min="7" max="7" width="11.125" style="2" customWidth="1"/>
    <col min="8" max="8" width="12.25" style="2" customWidth="1"/>
    <col min="9" max="10" width="11.875" style="2" customWidth="1"/>
    <col min="11" max="12" width="10.75" style="2" customWidth="1"/>
    <col min="13" max="13" width="12.75" style="2" customWidth="1"/>
    <col min="14" max="14" width="11" style="2" customWidth="1"/>
    <col min="15" max="256" width="8" style="2"/>
    <col min="257" max="16384" width="9" style="2"/>
  </cols>
  <sheetData>
    <row r="1" s="1" customFormat="1" ht="25" customHeight="1" spans="1:14">
      <c r="A1" s="3" t="s">
        <v>167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5"/>
    </row>
    <row r="2" s="1" customFormat="1" ht="25" customHeight="1" spans="1:14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36" t="s">
        <v>2</v>
      </c>
    </row>
    <row r="4" s="1" customFormat="1" ht="25" customHeight="1" spans="1:14">
      <c r="A4" s="8" t="s">
        <v>74</v>
      </c>
      <c r="B4" s="9" t="s">
        <v>169</v>
      </c>
      <c r="C4" s="10"/>
      <c r="D4" s="11"/>
      <c r="E4" s="12" t="s">
        <v>170</v>
      </c>
      <c r="F4" s="12"/>
      <c r="G4" s="13"/>
      <c r="H4" s="12" t="s">
        <v>171</v>
      </c>
      <c r="I4" s="12"/>
      <c r="J4" s="13"/>
      <c r="K4" s="15" t="s">
        <v>172</v>
      </c>
      <c r="L4" s="15" t="s">
        <v>173</v>
      </c>
      <c r="M4" s="15" t="s">
        <v>174</v>
      </c>
      <c r="N4" s="15" t="s">
        <v>175</v>
      </c>
    </row>
    <row r="5" s="1" customFormat="1" ht="30" customHeight="1" spans="1:14">
      <c r="A5" s="14"/>
      <c r="B5" s="15" t="s">
        <v>75</v>
      </c>
      <c r="C5" s="15" t="s">
        <v>176</v>
      </c>
      <c r="D5" s="15" t="s">
        <v>177</v>
      </c>
      <c r="E5" s="16" t="s">
        <v>75</v>
      </c>
      <c r="F5" s="17" t="s">
        <v>176</v>
      </c>
      <c r="G5" s="17" t="s">
        <v>177</v>
      </c>
      <c r="H5" s="16" t="s">
        <v>75</v>
      </c>
      <c r="I5" s="17" t="s">
        <v>176</v>
      </c>
      <c r="J5" s="17" t="s">
        <v>177</v>
      </c>
      <c r="K5" s="37"/>
      <c r="L5" s="37"/>
      <c r="M5" s="37"/>
      <c r="N5" s="37"/>
    </row>
    <row r="6" s="1" customFormat="1" ht="25" customHeight="1" spans="1:14">
      <c r="A6" s="18" t="s">
        <v>178</v>
      </c>
      <c r="B6" s="19">
        <f t="shared" ref="B6:B22" si="0">E6+H6</f>
        <v>97988</v>
      </c>
      <c r="C6" s="20">
        <f t="shared" ref="C6:C22" si="1">F6+I6</f>
        <v>0</v>
      </c>
      <c r="D6" s="20">
        <f t="shared" ref="D6:D22" si="2">G6+J6</f>
        <v>97988</v>
      </c>
      <c r="E6" s="21">
        <v>657</v>
      </c>
      <c r="F6" s="21">
        <f t="shared" ref="F6:F14" si="3">G6-E6</f>
        <v>0</v>
      </c>
      <c r="G6" s="21">
        <v>657</v>
      </c>
      <c r="H6" s="21">
        <v>97331</v>
      </c>
      <c r="I6" s="21"/>
      <c r="J6" s="21">
        <v>97331</v>
      </c>
      <c r="K6" s="38"/>
      <c r="L6" s="39"/>
      <c r="M6" s="39"/>
      <c r="N6" s="39"/>
    </row>
    <row r="7" s="1" customFormat="1" ht="25" customHeight="1" spans="1:14">
      <c r="A7" s="18" t="s">
        <v>179</v>
      </c>
      <c r="B7" s="19">
        <f t="shared" si="0"/>
        <v>99170</v>
      </c>
      <c r="C7" s="20">
        <f t="shared" si="1"/>
        <v>9831</v>
      </c>
      <c r="D7" s="20">
        <f t="shared" si="2"/>
        <v>109001</v>
      </c>
      <c r="E7" s="22">
        <f t="shared" ref="E7:J7" si="4">E8+E9+E10+E11+E12</f>
        <v>68564</v>
      </c>
      <c r="F7" s="22">
        <f t="shared" si="4"/>
        <v>1304</v>
      </c>
      <c r="G7" s="22">
        <f t="shared" si="4"/>
        <v>69868</v>
      </c>
      <c r="H7" s="22">
        <f t="shared" si="4"/>
        <v>30606</v>
      </c>
      <c r="I7" s="22">
        <f t="shared" si="4"/>
        <v>8527</v>
      </c>
      <c r="J7" s="22">
        <f t="shared" si="4"/>
        <v>39133</v>
      </c>
      <c r="K7" s="22"/>
      <c r="L7" s="22"/>
      <c r="M7" s="22"/>
      <c r="N7" s="22"/>
    </row>
    <row r="8" s="1" customFormat="1" ht="25" customHeight="1" spans="1:14">
      <c r="A8" s="23" t="s">
        <v>180</v>
      </c>
      <c r="B8" s="19">
        <f t="shared" si="0"/>
        <v>37430</v>
      </c>
      <c r="C8" s="20">
        <f t="shared" si="1"/>
        <v>7901</v>
      </c>
      <c r="D8" s="20">
        <f t="shared" si="2"/>
        <v>45331</v>
      </c>
      <c r="E8" s="22">
        <v>25098</v>
      </c>
      <c r="F8" s="21">
        <f t="shared" si="3"/>
        <v>-816</v>
      </c>
      <c r="G8" s="22">
        <v>24282</v>
      </c>
      <c r="H8" s="22">
        <v>12332</v>
      </c>
      <c r="I8" s="21">
        <f t="shared" ref="I8:I12" si="5">J8-H8</f>
        <v>8717</v>
      </c>
      <c r="J8" s="22">
        <v>21049</v>
      </c>
      <c r="K8" s="40"/>
      <c r="L8" s="22"/>
      <c r="M8" s="22"/>
      <c r="N8" s="22"/>
    </row>
    <row r="9" s="1" customFormat="1" ht="25" customHeight="1" spans="1:14">
      <c r="A9" s="23" t="s">
        <v>181</v>
      </c>
      <c r="B9" s="19">
        <f t="shared" si="0"/>
        <v>551</v>
      </c>
      <c r="C9" s="20">
        <f t="shared" si="1"/>
        <v>-147</v>
      </c>
      <c r="D9" s="20">
        <f t="shared" si="2"/>
        <v>404</v>
      </c>
      <c r="E9" s="22">
        <v>80</v>
      </c>
      <c r="F9" s="21">
        <f t="shared" si="3"/>
        <v>-52</v>
      </c>
      <c r="G9" s="22">
        <v>28</v>
      </c>
      <c r="H9" s="22">
        <v>471</v>
      </c>
      <c r="I9" s="21">
        <f t="shared" si="5"/>
        <v>-95</v>
      </c>
      <c r="J9" s="22">
        <v>376</v>
      </c>
      <c r="K9" s="40"/>
      <c r="L9" s="22"/>
      <c r="M9" s="22"/>
      <c r="N9" s="22"/>
    </row>
    <row r="10" s="1" customFormat="1" ht="25" customHeight="1" spans="1:14">
      <c r="A10" s="24" t="s">
        <v>182</v>
      </c>
      <c r="B10" s="19">
        <f t="shared" si="0"/>
        <v>60625</v>
      </c>
      <c r="C10" s="20">
        <f t="shared" si="1"/>
        <v>2437</v>
      </c>
      <c r="D10" s="20">
        <f t="shared" si="2"/>
        <v>63062</v>
      </c>
      <c r="E10" s="22">
        <v>42886</v>
      </c>
      <c r="F10" s="21">
        <f t="shared" si="3"/>
        <v>2550</v>
      </c>
      <c r="G10" s="22">
        <v>45436</v>
      </c>
      <c r="H10" s="22">
        <v>17739</v>
      </c>
      <c r="I10" s="21">
        <f t="shared" si="5"/>
        <v>-113</v>
      </c>
      <c r="J10" s="22">
        <v>17626</v>
      </c>
      <c r="K10" s="40"/>
      <c r="L10" s="22"/>
      <c r="M10" s="22"/>
      <c r="N10" s="22"/>
    </row>
    <row r="11" s="1" customFormat="1" ht="25" customHeight="1" spans="1:14">
      <c r="A11" s="24" t="s">
        <v>183</v>
      </c>
      <c r="B11" s="19">
        <f t="shared" si="0"/>
        <v>24</v>
      </c>
      <c r="C11" s="20">
        <f t="shared" si="1"/>
        <v>37</v>
      </c>
      <c r="D11" s="20">
        <f t="shared" si="2"/>
        <v>61</v>
      </c>
      <c r="E11" s="22"/>
      <c r="F11" s="21">
        <f t="shared" si="3"/>
        <v>18</v>
      </c>
      <c r="G11" s="22">
        <v>18</v>
      </c>
      <c r="H11" s="22">
        <v>24</v>
      </c>
      <c r="I11" s="21">
        <f t="shared" si="5"/>
        <v>19</v>
      </c>
      <c r="J11" s="22">
        <v>43</v>
      </c>
      <c r="K11" s="40"/>
      <c r="L11" s="22"/>
      <c r="M11" s="22"/>
      <c r="N11" s="22"/>
    </row>
    <row r="12" s="1" customFormat="1" ht="25" customHeight="1" spans="1:14">
      <c r="A12" s="24" t="s">
        <v>184</v>
      </c>
      <c r="B12" s="19">
        <f t="shared" si="0"/>
        <v>540</v>
      </c>
      <c r="C12" s="20">
        <f t="shared" si="1"/>
        <v>-397</v>
      </c>
      <c r="D12" s="20">
        <f t="shared" si="2"/>
        <v>143</v>
      </c>
      <c r="E12" s="22">
        <v>500</v>
      </c>
      <c r="F12" s="21">
        <f t="shared" si="3"/>
        <v>-396</v>
      </c>
      <c r="G12" s="22">
        <v>104</v>
      </c>
      <c r="H12" s="22">
        <v>40</v>
      </c>
      <c r="I12" s="21">
        <f t="shared" si="5"/>
        <v>-1</v>
      </c>
      <c r="J12" s="22">
        <v>39</v>
      </c>
      <c r="K12" s="40"/>
      <c r="L12" s="22"/>
      <c r="M12" s="22"/>
      <c r="N12" s="22"/>
    </row>
    <row r="13" s="1" customFormat="1" ht="25" customHeight="1" spans="1:14">
      <c r="A13" s="25" t="s">
        <v>185</v>
      </c>
      <c r="B13" s="19">
        <f t="shared" si="0"/>
        <v>0</v>
      </c>
      <c r="C13" s="20">
        <f t="shared" si="1"/>
        <v>0</v>
      </c>
      <c r="D13" s="20">
        <f t="shared" si="2"/>
        <v>0</v>
      </c>
      <c r="E13" s="22"/>
      <c r="F13" s="21">
        <f t="shared" si="3"/>
        <v>0</v>
      </c>
      <c r="G13" s="22"/>
      <c r="H13" s="22"/>
      <c r="I13" s="21"/>
      <c r="J13" s="22"/>
      <c r="K13" s="40"/>
      <c r="L13" s="22"/>
      <c r="M13" s="22"/>
      <c r="N13" s="22"/>
    </row>
    <row r="14" s="1" customFormat="1" ht="25" customHeight="1" spans="1:14">
      <c r="A14" s="25" t="s">
        <v>186</v>
      </c>
      <c r="B14" s="19">
        <f t="shared" si="0"/>
        <v>0</v>
      </c>
      <c r="C14" s="20">
        <f t="shared" si="1"/>
        <v>0</v>
      </c>
      <c r="D14" s="20">
        <f t="shared" si="2"/>
        <v>0</v>
      </c>
      <c r="E14" s="22"/>
      <c r="F14" s="21">
        <f t="shared" si="3"/>
        <v>0</v>
      </c>
      <c r="G14" s="22"/>
      <c r="H14" s="22"/>
      <c r="I14" s="21"/>
      <c r="J14" s="22"/>
      <c r="K14" s="40"/>
      <c r="L14" s="22"/>
      <c r="M14" s="22"/>
      <c r="N14" s="22"/>
    </row>
    <row r="15" s="1" customFormat="1" ht="25" customHeight="1" spans="1:14">
      <c r="A15" s="23" t="s">
        <v>187</v>
      </c>
      <c r="B15" s="19">
        <f t="shared" si="0"/>
        <v>87278</v>
      </c>
      <c r="C15" s="20">
        <f t="shared" si="1"/>
        <v>6000</v>
      </c>
      <c r="D15" s="20">
        <f t="shared" si="2"/>
        <v>93278</v>
      </c>
      <c r="E15" s="22">
        <f t="shared" ref="E15:J15" si="6">E16+E17+E18</f>
        <v>68564</v>
      </c>
      <c r="F15" s="22">
        <f t="shared" si="6"/>
        <v>1304</v>
      </c>
      <c r="G15" s="22">
        <f t="shared" si="6"/>
        <v>69868</v>
      </c>
      <c r="H15" s="22">
        <f t="shared" si="6"/>
        <v>18714</v>
      </c>
      <c r="I15" s="22">
        <f t="shared" si="6"/>
        <v>4696</v>
      </c>
      <c r="J15" s="22">
        <f t="shared" si="6"/>
        <v>23410</v>
      </c>
      <c r="K15" s="22"/>
      <c r="L15" s="22"/>
      <c r="M15" s="22"/>
      <c r="N15" s="22"/>
    </row>
    <row r="16" s="1" customFormat="1" ht="25" customHeight="1" spans="1:14">
      <c r="A16" s="23" t="s">
        <v>188</v>
      </c>
      <c r="B16" s="19">
        <f t="shared" si="0"/>
        <v>86560</v>
      </c>
      <c r="C16" s="20">
        <f t="shared" si="1"/>
        <v>6184</v>
      </c>
      <c r="D16" s="20">
        <f t="shared" si="2"/>
        <v>92744</v>
      </c>
      <c r="E16" s="22">
        <v>68400</v>
      </c>
      <c r="F16" s="21">
        <f t="shared" ref="F16:F22" si="7">G16-E16</f>
        <v>1455</v>
      </c>
      <c r="G16" s="22">
        <v>69855</v>
      </c>
      <c r="H16" s="22">
        <v>18160</v>
      </c>
      <c r="I16" s="21">
        <f t="shared" ref="I16:I18" si="8">J16-H16</f>
        <v>4729</v>
      </c>
      <c r="J16" s="22">
        <v>22889</v>
      </c>
      <c r="K16" s="40"/>
      <c r="L16" s="22"/>
      <c r="M16" s="22"/>
      <c r="N16" s="22"/>
    </row>
    <row r="17" s="1" customFormat="1" ht="25" customHeight="1" spans="1:14">
      <c r="A17" s="23" t="s">
        <v>189</v>
      </c>
      <c r="B17" s="19">
        <f t="shared" si="0"/>
        <v>36</v>
      </c>
      <c r="C17" s="20">
        <f t="shared" si="1"/>
        <v>-26</v>
      </c>
      <c r="D17" s="20">
        <f t="shared" si="2"/>
        <v>10</v>
      </c>
      <c r="E17" s="22"/>
      <c r="F17" s="21">
        <f t="shared" si="7"/>
        <v>7</v>
      </c>
      <c r="G17" s="22">
        <v>7</v>
      </c>
      <c r="H17" s="22">
        <v>36</v>
      </c>
      <c r="I17" s="21">
        <f t="shared" si="8"/>
        <v>-33</v>
      </c>
      <c r="J17" s="22">
        <v>3</v>
      </c>
      <c r="K17" s="40"/>
      <c r="L17" s="22"/>
      <c r="M17" s="22"/>
      <c r="N17" s="22"/>
    </row>
    <row r="18" s="1" customFormat="1" ht="25" customHeight="1" spans="1:14">
      <c r="A18" s="24" t="s">
        <v>190</v>
      </c>
      <c r="B18" s="19">
        <f t="shared" si="0"/>
        <v>682</v>
      </c>
      <c r="C18" s="20">
        <f t="shared" si="1"/>
        <v>-158</v>
      </c>
      <c r="D18" s="20">
        <f t="shared" si="2"/>
        <v>524</v>
      </c>
      <c r="E18" s="22">
        <v>164</v>
      </c>
      <c r="F18" s="21">
        <f t="shared" si="7"/>
        <v>-158</v>
      </c>
      <c r="G18" s="22">
        <v>6</v>
      </c>
      <c r="H18" s="22">
        <v>518</v>
      </c>
      <c r="I18" s="21">
        <f t="shared" si="8"/>
        <v>0</v>
      </c>
      <c r="J18" s="22">
        <v>518</v>
      </c>
      <c r="K18" s="40"/>
      <c r="L18" s="22"/>
      <c r="M18" s="22"/>
      <c r="N18" s="22"/>
    </row>
    <row r="19" s="1" customFormat="1" ht="25" customHeight="1" spans="1:14">
      <c r="A19" s="26" t="s">
        <v>191</v>
      </c>
      <c r="B19" s="19">
        <f t="shared" si="0"/>
        <v>0</v>
      </c>
      <c r="C19" s="20">
        <f t="shared" si="1"/>
        <v>0</v>
      </c>
      <c r="D19" s="20">
        <f t="shared" si="2"/>
        <v>0</v>
      </c>
      <c r="E19" s="22"/>
      <c r="F19" s="21">
        <f t="shared" si="7"/>
        <v>0</v>
      </c>
      <c r="G19" s="22"/>
      <c r="H19" s="22"/>
      <c r="I19" s="21"/>
      <c r="J19" s="22"/>
      <c r="K19" s="40"/>
      <c r="L19" s="22"/>
      <c r="M19" s="22"/>
      <c r="N19" s="22"/>
    </row>
    <row r="20" s="1" customFormat="1" ht="25" customHeight="1" spans="1:14">
      <c r="A20" s="26" t="s">
        <v>192</v>
      </c>
      <c r="B20" s="19">
        <f t="shared" si="0"/>
        <v>0</v>
      </c>
      <c r="C20" s="20">
        <f t="shared" si="1"/>
        <v>0</v>
      </c>
      <c r="D20" s="20">
        <f t="shared" si="2"/>
        <v>0</v>
      </c>
      <c r="E20" s="22"/>
      <c r="F20" s="21">
        <f t="shared" si="7"/>
        <v>0</v>
      </c>
      <c r="G20" s="22"/>
      <c r="H20" s="22"/>
      <c r="I20" s="21"/>
      <c r="J20" s="22"/>
      <c r="K20" s="40"/>
      <c r="L20" s="22"/>
      <c r="M20" s="22"/>
      <c r="N20" s="22"/>
    </row>
    <row r="21" s="1" customFormat="1" ht="25" customHeight="1" spans="1:14">
      <c r="A21" s="27" t="s">
        <v>193</v>
      </c>
      <c r="B21" s="19">
        <f t="shared" si="0"/>
        <v>11892</v>
      </c>
      <c r="C21" s="20">
        <f t="shared" si="1"/>
        <v>3831</v>
      </c>
      <c r="D21" s="20">
        <f t="shared" si="2"/>
        <v>15723</v>
      </c>
      <c r="E21" s="28">
        <f t="shared" ref="E21:H21" si="9">E7-E15</f>
        <v>0</v>
      </c>
      <c r="F21" s="21">
        <f t="shared" si="7"/>
        <v>0</v>
      </c>
      <c r="G21" s="28">
        <f t="shared" si="9"/>
        <v>0</v>
      </c>
      <c r="H21" s="28">
        <f t="shared" si="9"/>
        <v>11892</v>
      </c>
      <c r="I21" s="21">
        <f>J21-H21</f>
        <v>3831</v>
      </c>
      <c r="J21" s="28">
        <f>J7-J15</f>
        <v>15723</v>
      </c>
      <c r="K21" s="28"/>
      <c r="L21" s="28"/>
      <c r="M21" s="28"/>
      <c r="N21" s="28"/>
    </row>
    <row r="22" s="1" customFormat="1" ht="25" customHeight="1" spans="1:14">
      <c r="A22" s="29" t="s">
        <v>194</v>
      </c>
      <c r="B22" s="19">
        <f t="shared" si="0"/>
        <v>109880</v>
      </c>
      <c r="C22" s="20">
        <f t="shared" si="1"/>
        <v>3831</v>
      </c>
      <c r="D22" s="20">
        <f t="shared" si="2"/>
        <v>113711</v>
      </c>
      <c r="E22" s="30">
        <f t="shared" ref="E22:H22" si="10">E6+E7-E15</f>
        <v>657</v>
      </c>
      <c r="F22" s="21">
        <f t="shared" si="7"/>
        <v>0</v>
      </c>
      <c r="G22" s="30">
        <f t="shared" si="10"/>
        <v>657</v>
      </c>
      <c r="H22" s="30">
        <f t="shared" si="10"/>
        <v>109223</v>
      </c>
      <c r="I22" s="21">
        <f>J22-H22</f>
        <v>3831</v>
      </c>
      <c r="J22" s="30">
        <f>J6+J7-J15</f>
        <v>113054</v>
      </c>
      <c r="K22" s="30"/>
      <c r="L22" s="30"/>
      <c r="M22" s="30"/>
      <c r="N22" s="30"/>
    </row>
    <row r="23" s="1" customFormat="1" ht="18.75" customHeight="1" spans="1:14">
      <c r="A23" s="31"/>
      <c r="B23" s="32"/>
      <c r="C23" s="32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</row>
    <row r="24" s="1" customFormat="1" ht="18.75" hidden="1" customHeight="1" spans="1:14">
      <c r="A24" s="31" t="s">
        <v>195</v>
      </c>
      <c r="B24" s="32"/>
      <c r="C24" s="32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</row>
    <row r="25" s="1" customFormat="1" ht="27.95" customHeight="1" spans="1:14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41"/>
    </row>
  </sheetData>
  <mergeCells count="10">
    <mergeCell ref="A2:N2"/>
    <mergeCell ref="B4:D4"/>
    <mergeCell ref="E4:G4"/>
    <mergeCell ref="H4:J4"/>
    <mergeCell ref="A25:N25"/>
    <mergeCell ref="A4:A5"/>
    <mergeCell ref="K4:K5"/>
    <mergeCell ref="L4:L5"/>
    <mergeCell ref="M4:M5"/>
    <mergeCell ref="N4:N5"/>
  </mergeCells>
  <pageMargins left="0.751388888888889" right="0.751388888888889" top="1" bottom="1" header="0.5" footer="0.5"/>
  <pageSetup paperSize="9" scale="7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</rangeList>
  <rangeList sheetStid="2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</vt:lpstr>
      <vt:lpstr>政府性基金预算</vt:lpstr>
      <vt:lpstr>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WPS_1640221884</cp:lastModifiedBy>
  <dcterms:created xsi:type="dcterms:W3CDTF">2024-10-10T00:47:00Z</dcterms:created>
  <dcterms:modified xsi:type="dcterms:W3CDTF">2025-01-09T02:26:51Z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35F16428610849C0BE60E295A629280D_11</vt:lpwstr>
  </property>
  <property fmtid="{D5CDD505-2E9C-101B-9397-08002B2CF9AE}" pid="3" name="KSOProductBuildVer">
    <vt:lpwstr>2052-12.1.0.19302</vt:lpwstr>
  </property>
</Properties>
</file>